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65521" windowWidth="12045" windowHeight="10095" tabRatio="953" firstSheet="3" activeTab="12"/>
  </bookViews>
  <sheets>
    <sheet name="ส่วนที่ 1" sheetId="1" r:id="rId1"/>
    <sheet name="ส่วนที่ 2" sheetId="2" r:id="rId2"/>
    <sheet name="บัญชีสรุปโครงการ" sheetId="3" r:id="rId3"/>
    <sheet name="ยุทธ1.1-1.2" sheetId="4" r:id="rId4"/>
    <sheet name="1.3-1.5" sheetId="5" r:id="rId5"/>
    <sheet name="2.1-2.4" sheetId="6" r:id="rId6"/>
    <sheet name="3.1" sheetId="7" r:id="rId7"/>
    <sheet name="3.2." sheetId="8" r:id="rId8"/>
    <sheet name="3.3." sheetId="9" r:id="rId9"/>
    <sheet name="3.4-3.5" sheetId="10" r:id="rId10"/>
    <sheet name="4.1.-4.3" sheetId="11" r:id="rId11"/>
    <sheet name="4.4-4.5" sheetId="12" r:id="rId12"/>
    <sheet name="5.1" sheetId="13" r:id="rId13"/>
    <sheet name="5.2." sheetId="14" r:id="rId14"/>
    <sheet name="5.3-5.4" sheetId="15" r:id="rId15"/>
    <sheet name="5.5" sheetId="16" r:id="rId16"/>
    <sheet name="6.1-6.2." sheetId="17" r:id="rId17"/>
    <sheet name="6.3-6.4." sheetId="18" r:id="rId18"/>
  </sheets>
  <definedNames>
    <definedName name="_xlnm.Print_Area" localSheetId="4">'1.3-1.5'!$A$1:$R$21</definedName>
    <definedName name="_xlnm.Print_Area" localSheetId="5">'2.1-2.4'!$A$1:$S$30</definedName>
    <definedName name="_xlnm.Print_Area" localSheetId="6">'3.1'!$A$1:$R$18</definedName>
    <definedName name="_xlnm.Print_Area" localSheetId="7">'3.2.'!$A$1:$R$22</definedName>
    <definedName name="_xlnm.Print_Area" localSheetId="8">'3.3.'!$A$1:$R$20</definedName>
    <definedName name="_xlnm.Print_Area" localSheetId="9">'3.4-3.5'!$A$1:$R$20</definedName>
    <definedName name="_xlnm.Print_Area" localSheetId="10">'4.1.-4.3'!$A$1:$R$16</definedName>
    <definedName name="_xlnm.Print_Area" localSheetId="11">'4.4-4.5'!$A$1:$R$24</definedName>
    <definedName name="_xlnm.Print_Area" localSheetId="12">'5.1'!$A$1:$R$28</definedName>
    <definedName name="_xlnm.Print_Area" localSheetId="13">'5.2.'!$A$1:$R$28</definedName>
    <definedName name="_xlnm.Print_Area" localSheetId="14">'5.3-5.4'!$A$1:$R$24</definedName>
    <definedName name="_xlnm.Print_Area" localSheetId="15">'5.5'!$A$1:$R$27</definedName>
    <definedName name="_xlnm.Print_Area" localSheetId="16">'6.1-6.2.'!$A$1:$R$40</definedName>
    <definedName name="_xlnm.Print_Area" localSheetId="17">'6.3-6.4.'!$A$1:$R$44</definedName>
    <definedName name="_xlnm.Print_Area" localSheetId="2">'บัญชีสรุปโครงการ'!$A$1:$H$65</definedName>
    <definedName name="_xlnm.Print_Area" localSheetId="0">'ส่วนที่ 1'!$A$1:$L$31</definedName>
    <definedName name="_xlnm.Print_Area" localSheetId="1">'ส่วนที่ 2'!$A$1:$L$31</definedName>
  </definedNames>
  <calcPr fullCalcOnLoad="1"/>
</workbook>
</file>

<file path=xl/sharedStrings.xml><?xml version="1.0" encoding="utf-8"?>
<sst xmlns="http://schemas.openxmlformats.org/spreadsheetml/2006/main" count="1034" uniqueCount="341">
  <si>
    <t xml:space="preserve">   ผิวจราจรรางวี ค.ส.ล. ยาวประมาณ1,598.00 เมตร (หรือพื้นที่ไม่น้อย กว่า 9,588 ตารางเมตร)</t>
  </si>
  <si>
    <t>โครงการปรับปรุงถนน ค.ส.ล.ท่อระบายน้ำพร้อมบ่อพักและผิวจราจรรางวี ซอยชื่นสินธ์ (ซอย 39)</t>
  </si>
  <si>
    <t xml:space="preserve"> - เพื่อปรับปรุงผิวจราจรเป็นถนน ค.ส.ล. และขยายผิวจราจรอำนวยความความสะดวกในการสัญจร</t>
  </si>
  <si>
    <t xml:space="preserve">   </t>
  </si>
  <si>
    <t xml:space="preserve">  </t>
  </si>
  <si>
    <t>หน่วยงานที่รับผิดชอบ</t>
  </si>
  <si>
    <t>เป้าหมาย (ผลผลิตของโครงการ)</t>
  </si>
  <si>
    <t>โครงการป้องกันและควบคุมโรค</t>
  </si>
  <si>
    <t xml:space="preserve">   ความสะดวกในการสัญจร</t>
  </si>
  <si>
    <t>โครงการจ่ายเงินเบี้ยยังชีพผู้ป่วยโรคเอดส์</t>
  </si>
  <si>
    <t>รวม</t>
  </si>
  <si>
    <t>ยุทธศาสตร์</t>
  </si>
  <si>
    <t>จำนวน</t>
  </si>
  <si>
    <t>งบประมาณ</t>
  </si>
  <si>
    <t>รวมทั้งสิ้น</t>
  </si>
  <si>
    <t>ที่</t>
  </si>
  <si>
    <t>โครงการ</t>
  </si>
  <si>
    <t>(บาท)</t>
  </si>
  <si>
    <t>องค์การบริหารส่วนตำบลคลองหินปูน</t>
  </si>
  <si>
    <t>สำนักงานปลัด</t>
  </si>
  <si>
    <t>ส่วนสาธารณสุขฯ</t>
  </si>
  <si>
    <t>สำนักงาน
ปลัด</t>
  </si>
  <si>
    <t>เพื่อใช้จ่ายเป็นค่าฝึกอบรม ฝึกทบทวน และจัดสวัสดิการให้สมาชิก อปพร.ที่ปฏิบัติหน้าที่ตามคำสั่ง</t>
  </si>
  <si>
    <t xml:space="preserve"> ส่วนสาธารณสุขฯ</t>
  </si>
  <si>
    <t xml:space="preserve">  สำนักงาน
ปลัด</t>
  </si>
  <si>
    <t>เพื่อเป็นค่าใช้จ่ายในการตั้งจุดสกัดในช่วงเทศกาลปีใหม่ และสงกรานต์</t>
  </si>
  <si>
    <t>ส่วนโยธา</t>
  </si>
  <si>
    <t>โครงการจ่ายเงินเบี้ยยังชีพผู้สูงอายุ</t>
  </si>
  <si>
    <t>โครงการจ่ายเงินเบี้ยยังชีพคนพิการ</t>
  </si>
  <si>
    <t>โครงการช่วยเหลือผู้ด้อยโอกาส ผู้ยากไร้และผู้ยากจน</t>
  </si>
  <si>
    <t>ส่วนการศึกษาฯ</t>
  </si>
  <si>
    <t>โครงการเฉลิมพระเกียรติ</t>
  </si>
  <si>
    <t>โครงการฝึกอบรมและศึกษาดูงานของผู้บริหาร สมาชิกสภาฯเจ้าหน้าที่ อบต.และผู้นำหมู่บ้าน</t>
  </si>
  <si>
    <t>เพื่อเป็นค่าใช้จ่ายในการอบรม สัมมนา ศึกษาดูงาน</t>
  </si>
  <si>
    <t>โครงการติดตามและประเมินผลการดำเนินงานขององค์การบริหารส่วนตำบล</t>
  </si>
  <si>
    <t>ส่วนการคลัง</t>
  </si>
  <si>
    <t>ส่งเสริมอาหารกลางวัน</t>
  </si>
  <si>
    <t>จัดให้มีอาหารเสริม(นม)</t>
  </si>
  <si>
    <t>วัสดุการศึกษาเด็กเล็ก</t>
  </si>
  <si>
    <t>จัดหาวัสดุอุปกรณ์ในการเรียนรู้สำหรับเด็กเล็กในศูนย์พัฒนาเด็กเล็กตำบลคลองหินปูน</t>
  </si>
  <si>
    <t>กิจกรรมวันเด็กแห่งชาติ</t>
  </si>
  <si>
    <t>เป็นค่าใช้จ่ายในการจัดกิจกรรมค่ายพักแรมลูกเสือ-เนตรนารี ของโรงเรียนในเขตตำบลคลองหินปูน</t>
  </si>
  <si>
    <t>โครงการปฐมนิเทศผู้ปกครอง
อนุบาล 3 ขวบ</t>
  </si>
  <si>
    <t>ผู้ปกครองของนักเรียน ศพด.อบต.คลองหินปูน</t>
  </si>
  <si>
    <t>เป็นเงินอุดหนุนให้อำเภอวังน้ำเย็น เพื่อใช้จ่ายในงานสืบสานวัฒนธรรมเบื้องบูรพาและงานกาชาดจังหวัดสระแก้ว</t>
  </si>
  <si>
    <t>เป็นเงินอุดหนุนให้อำเภอวังน้ำเย็น เพื่อใช้จ่ายในการจัดงานรัฐพิธี</t>
  </si>
  <si>
    <t>สืบสานวัฒนธรรม ประเพณีต่างๆ</t>
  </si>
  <si>
    <t>โครงการจัดกิจกรรมวันครู</t>
  </si>
  <si>
    <t>จัดกิจกรรมไหว้ครูผู้ดูแลเด็กศูนย์พัฒนาเด็กเล็ก จำนวน 6 คน</t>
  </si>
  <si>
    <t>นักเรียนจากโรงเรียนในเขต อบต.คลองหินปูน จำนวน 50 คน</t>
  </si>
  <si>
    <t>โครงการอนุรักษ์ฟื้นฟูสิ่งแวด ล้อมและทรัพยากรธรรมชาติ</t>
  </si>
  <si>
    <t>ค่าตอบแทนผู้ปฏิบัติราชการอันเป็นประโยชน์แก่อบต.</t>
  </si>
  <si>
    <t>เพื่อเป็นค่าวัสดุอุปกรณ์ และค่าอาหาร ในการดำเนินการจัดประชุมประชาคมเพื่อจัดทำแผนชุมชน/แผนพัฒนาหมู่บ้าน</t>
  </si>
  <si>
    <t>เป็นค่าใช้จ่ายในการอนุรักษ์ฟื้นฟูสิ่งแวดล้อมและทรัพยากรธรรมชาติในตำบล</t>
  </si>
  <si>
    <t>สนับสนุนงานสืบสานวัฒนธรรม ประเพณีต่างๆ ระดับอำเภอ และจังหวัด</t>
  </si>
  <si>
    <t>ยุทธศาสตร์ 1 การพัฒนาโครงสร้างพื้นฐาน</t>
  </si>
  <si>
    <t>แนวทางที่ 1 สร้างและบำรุงรักษาถนนทุกสาย</t>
  </si>
  <si>
    <t>แนวทางที่ 3 สร้างและบำรุงรักษาแหล่งน้ำ และระบบชลประทานเพื่อใช้ในการอุปโภค บริโภค หรือเพื่อการเกษตร</t>
  </si>
  <si>
    <t>แนวทางที่ 4 จัดหาบริการไฟฟ้าส่องสว่าง พร้อมทั้งขยายเขตระบบจำหน่ายไฟฟ้า ตามสภาพพื้นที่ให้ครอบคลุมทั่วถึง</t>
  </si>
  <si>
    <t>แนวทางที่ 5 ก่อสร้างและปรับปรุงอาคารต่างๆ</t>
  </si>
  <si>
    <t>ยุทธศาสตร์ 2 ด้านการพัฒนาเศรษฐกิจ</t>
  </si>
  <si>
    <t>แนวทางที่ 1 สนับสนุนส่งเสริมการลงทุนและพาณิชยกรรม ส่งเสริมการค้า จัดให้มีศูนย์กลางจำหน่ายสินค้า ผลิตภัณฑ์พื้นบ้าน</t>
  </si>
  <si>
    <t>แนวทางที่ 2 ส่งเสริมระบบเศรษฐกิจชุมชน และการสร้างความเข้มแข็งของชุมชนแบบพอเพียงและชุมชนพึ่งตนเอง</t>
  </si>
  <si>
    <t>แนวทางที่ 3 ส่งเสริมอาชีพ เพิ่มรายได้ให้กับประชาชนโดยยึดหลักปรัชญาเศรษฐกิจพอเพียง</t>
  </si>
  <si>
    <t>ยุทธศาสตร์ 3 ด้านการพัฒนาสังคม</t>
  </si>
  <si>
    <t>แนวทางที่ 1 ปลูกฝังจิตสำนึก สร้างชุมชนน่าอยู่ สร้างความเข้มแข็งและความสามัคคีของชุมชน</t>
  </si>
  <si>
    <t>แนวทางที่ 2 สร้างระบบความปลอดภัยในชีวิตและทรัพย์สินของประชาชนในตำบล</t>
  </si>
  <si>
    <t>แนวทางที่ 3 ให้การสงเคราะห์ผู้สูงอายุ ผู้พิการ ผู้ป่วยเอดส์ ผู้ด้อยโอกาสทางสังคมและเด็กนักเรียนที่ขาดแคลน</t>
  </si>
  <si>
    <t>แนวทางที่ 4 สนับสนุนนโยบายของรัฐบาลในการป้องกัน ปราบปรามผู้เกี่ยวข้องกับยาเสพติด ตลอดทั้งการบำบัดฟื้นฟูผู้เสพยาเสพติด</t>
  </si>
  <si>
    <t>แนวทางที่ 5 พัฒนาระบบฐานข้อมูลด้านการพัฒนาคุณภาพชีวิตและด้านสังคม</t>
  </si>
  <si>
    <t>ส่งเสริมสนับสนุนศูนย์ถ่ายทอดเทคโนโลยีการเกษตร</t>
  </si>
  <si>
    <t>ฝึกอบรมและศึกษาดูงานเพิ่มประสิทธิภาพกลุ่มองค์กรสตรีในตำบล</t>
  </si>
  <si>
    <t>เพื่อเป็นค่าใช้จ่ายในการฝึกอบรมและการศึกษาดูงานของกลุ่มองค์กรสตรี จำนวน 80 คน</t>
  </si>
  <si>
    <t>โครงการกีฬาต้านยาเสพติดตำบลคลองหินปูน</t>
  </si>
  <si>
    <t xml:space="preserve"> -เป็นค่าดำเนินการในการจัดแข่งขันกีฬา จัดถ้วยรางวัล เงินรางวัลและอุปกรณ์ในการแข่งขันกีฬา</t>
  </si>
  <si>
    <t>ยุทธศาสตร์ 4 ด้านการพัฒนาสาธารณสุขและสิ่งแวดล้อม</t>
  </si>
  <si>
    <t>แนวทางที่ 1 ให้ความรู้พร้อมทั้งป้องกันและควบคุมโรคติดต่อและไม่ติดต่อ</t>
  </si>
  <si>
    <t xml:space="preserve"> -จัดอบรมให้ความรู้ด้านการป้องกันและควบคุมโรคติดต่อ อาทิ โรคเอดส์และโรคทางเพศสัมพันธ์</t>
  </si>
  <si>
    <t>แนวทางที่ 2 พัฒนาระบบการให้บริการด้านสาธารณสุขที่มีคุณภาพอย่างเพียงพอและทั่วถึง</t>
  </si>
  <si>
    <t>แนวทางที่ 3 ปรับปรุงภูมิทัศน์ สถานที่สำคัญและบำรุงรักษาสถานที่พักผ่อนหย่อนใจ</t>
  </si>
  <si>
    <t>แนวทางที่ 4 พัฒนาจัดการกำจัดขยะมูลฝอยและสิ่งปฏิกูลในตำบล</t>
  </si>
  <si>
    <t>ยุทธศาสตร์ 6 ด้านการพัฒนาการเมือง การบริหาร</t>
  </si>
  <si>
    <t>แนวทางที่ 1 เผยแพร่ข้อมูลข่าวสาร ส่งเสริมสนับสนุนให้ความรู้ด้านการปกครองระบบประชาธิปไตย มุ่งเน้นให้ประชาชนมีส่วนร่วมทุกๆด้าน</t>
  </si>
  <si>
    <t>แนวทางที่ 3 พัฒนาผู้บริหาร สมาชิกสภา อบต. บุคลากรขององค์การบริหารส่วนตำบลและผู้นำหมู่บ้าน เพิ่มพูนความรู้ทักษะ ประสบการณ์และสร้างแรงจูงใจในการทำงาน</t>
  </si>
  <si>
    <t>แนวทางที่ 4 พัฒนาเครื่องมือเครื่องใช้ที่จำเป็นต่อการปฏิบัติงานให้พร้อมปฏิบัติหน้าที่ให้บริการประชาชน</t>
  </si>
  <si>
    <t>แนวทางที่ 2 บริหารจดการองค์การบริหารส่วนตำบลตามหลักการบริหารจัดการภาครัฐแนวใหม่</t>
  </si>
  <si>
    <t>แนวทางที่ 1 ส่งเสริมและสนับสนุนการจัดการศึกษาทั้งในและนอกระบบอย่างต่อเนื่อง</t>
  </si>
  <si>
    <t>แนวทางที่ 2 พัฒนาศูนย์พัฒนาเด็กเล็กให้น่าอยู่และมีประสิทธิภาพ</t>
  </si>
  <si>
    <t>แนวทางที่ 3 ส่งเสริมเครือข่ายการเรียนรู้ในชุมชน</t>
  </si>
  <si>
    <t>แนวทางที่ 4 พัฒนาลานกีฬา สถานที่ออกกำลังกายและส่งเสริมกิจกรรมการกีฬาให้หลากหลายทั่วถึง</t>
  </si>
  <si>
    <t>ยุทธศาสตร์ 5 ด้านการพัฒนาการศึกษา ศาสนาและวัฒนธรรม</t>
  </si>
  <si>
    <t>โครงการกองทุนหลักประกันสุขภาพในระดับท้องถิ่น</t>
  </si>
  <si>
    <t xml:space="preserve"> - สนับสนุนค่าใช้จ่ายให้แก่หน่วยบริการหรือสถานบริการอื่น หรือสถานบริการทางเลือก ให้กลุ่มเด็ก กลุ่มผู้สูงอายุ กลุ่มผู้พิการ กลุ่มผู้ประกอบอาชีพที่มีความเสี่ยงและกลุ่มผู้ป่วยโรคเรื้อรัง และประชาชนที่อยู่ในเขตพื้นที่สามารถเข้าถึงบริการสาธารณสุขในด้านการสร้างเสริมสุขภาพ การป้องกันโรคพื้นฟูสมรรถภาพ และการรักษาพยาบาลระดับปฐมภูมิเชิงรุกในพื้นที่ได้อย่างทั่วถึงและมีประสิทธิภาพ</t>
  </si>
  <si>
    <t>เป็นค่าใช้จ่ายในการจัดอาหารกลางวันสำหรับนักเรียนในโรงเรียนในเขตตำบล</t>
  </si>
  <si>
    <t>เป็นค่าใช้จ่ายในการจัดอาหารเสริม(นม)สำหรับนักเรียนในโรงเรียนในเขตตำบล</t>
  </si>
  <si>
    <t>เป็นค่าใช้จ่ายในการจัดอาหารกลางวันสำหรับนักเรียนในศูนย์พัฒนาเด็กเล็ก</t>
  </si>
  <si>
    <t>เป็นค่าใช้จ่ายในการจัดอาหารเสริม(นม)สำหรับนักเรียนในศูนย์พัฒนาเด็กเล็ก</t>
  </si>
  <si>
    <t>แนวทางที่ 5 ส่งเสริมและสนับสนุนการศาสนา ศิลปวัฒนธรรม ขนบธรรมเนียมประเพณี</t>
  </si>
  <si>
    <t>เพื่อเป็นเงินอุดหนุนให้แก่โรงเรียนที่จัดการแข่งขันกีฬากลุ่มโรงเรียน</t>
  </si>
  <si>
    <t>จัดซื้อวัสดุอุกรณ์กีฬา</t>
  </si>
  <si>
    <t>ส่งเสริมสนับสนุนการจัดทำแผนพัฒนาหมู่บ้าน</t>
  </si>
  <si>
    <t xml:space="preserve"> - ติดตามผลการดำเนินงานโครงการต่างๆ ของ อบต.
 - จัดทำรายงานการติดตามและประเมินผลการดำเนินงานประจำปี</t>
  </si>
  <si>
    <t xml:space="preserve"> - เยี่ยมบ้านเด็กในศพด.อบต.คลองหินปูนทุกคน ในช่วงปิดเทอม
 - เยี่ยมเด็กเมื่อป่วย และไม่สามารถมาเรียนได้ตามปกติ</t>
  </si>
  <si>
    <t>เพื่อให้ความช่วยเหลือผู้ประสบภัยธรรมชาติ</t>
  </si>
  <si>
    <t>ซ่อมแซม บำรุงรักษา ทรัพย์สินของ อบต. ในหมู่บ้าน</t>
  </si>
  <si>
    <t>เป็นค่าใช้จ่ายในการบำรุง รักษาและซ่อมแซมทรัพย์สินต่างๆ ในตำบล</t>
  </si>
  <si>
    <t>เป็นค่าใช้จ่ายในการจัดกิจกรรมมอบใบประกาศผ่านการเรียนให้แก่นักเรียนที่จบการศึกษา</t>
  </si>
  <si>
    <t>ยุทธศาสตร์ที่ 1 ด้านการพัฒนาโครงสร้างพื้นฐาน</t>
  </si>
  <si>
    <t>1.สร้างและบำรุงรักษาถนนทุกสาย</t>
  </si>
  <si>
    <t>2.สร้างและปรับปรุงระบบน้ำประปาหมู่บ้านให้ครอบคลุมทั้งตำบล</t>
  </si>
  <si>
    <t>3.สร้างและบำรุงรักษาแหล่งน้ำ และระบบชลประทาน 
เพื่อใช้ในการอุปโภค บริโภค หรือเพื่อการเกษตร</t>
  </si>
  <si>
    <t>4.จัดหาบริการไฟฟ้าส่องสว่าง พร้อมทั้งขยายเขตระบบจำหน่าย
ไฟฟ้า ตามสภาพพื้นที่ให้ครอบคลุมและทั่วถึง</t>
  </si>
  <si>
    <t>5.สร้างและปรับปรุงอาคารต่างๆ</t>
  </si>
  <si>
    <t>ยุทธศาสตร์ที่ 2 ด้านการพัฒนาเศรษฐกิจ</t>
  </si>
  <si>
    <t>1.สนับสนุนส่งเสริมการลงทุนและพาณิชยกรรม ส่งเสริมการค้า
 จัดให้มีศูนย์กลางจำหน่วยสินค้าผลิตภัณฑ์พื้นบ้าน
 การลงทุนอุตสาหกรรมในครัวเรือนหรือชุมชนแบบพึ่งตนเอง</t>
  </si>
  <si>
    <t>2.ส่งเสริมระบบเศรษฐกิจชุมชน และการสร้างความเข้มแข็ง
ของชุมชนแบบพอเพียงและชุมชนแบบพึ่งตนเอง</t>
  </si>
  <si>
    <t>3.ส่งเสริมอาชีพ เพิ่มรายได้ให้กับประชาชนโดยยึดหลักปรัชญา
เศรษฐกิจพอเพียง</t>
  </si>
  <si>
    <t>4.ส่งเสริมภูมิปัญญาท้องถิ่น</t>
  </si>
  <si>
    <t>ยุทธศาสตร์ที่ 3 ด้านการพัฒนาสังคม</t>
  </si>
  <si>
    <t>1.ปลูกฝักจิตสำนึก สร้างชุมชนน่าอยู่  สร้างความเข้มแข็ง
และความสามัคคีของชุมชน</t>
  </si>
  <si>
    <t>2.สร้างระบบความปลอดภัยในชีวิตและทรัพย์สินของประชาชนในตำบล</t>
  </si>
  <si>
    <t>3.ให้การสงเคราะห์ผู้สูงอายุ ผู้พิการ ผู้ป่วยเอดส์ ผู้ด้อยโอกาสทางสังคม
และเด็กนักเรียนที่ขาดแคลน</t>
  </si>
  <si>
    <t>4.สนับสนุนนโยบายของรัฐบาล ในการป้องกันปราบปรามผู้เกี่ยวข้องกับยาเสพติด ตลอดทั้งการบำบัดฟื้นฟูผู้เสพยาเสพติด</t>
  </si>
  <si>
    <t>5.พัฒนาระบบฐานข้อมูลด้านการพัฒนาคุณภาพชีวิตและด้านสังคม</t>
  </si>
  <si>
    <t>ยุทธศาสตร์ที่ 4 ด้านการพัฒนาสาธารณสุขและสิ่งแวดล้อม</t>
  </si>
  <si>
    <t xml:space="preserve">1.ให้ความรู้ พร้อมทั้งป้องกันและควบคุมโรคติดต่อและไม่ติดต่อ </t>
  </si>
  <si>
    <t>2.พัฒนาระบบการให้บริการด้านสาธารณสุขที่มีคุณภาพอย่างเพียงพอและทั่วถึง</t>
  </si>
  <si>
    <t>3.ปรับปรุงภูมิทัศน์ สถานที่สำคัญและบำรุงรักษาสถานที่พักผ่อนหย่อนใจ</t>
  </si>
  <si>
    <t>4.พัฒนาจัดการกำจัดขยะมูลฝอยและสิ่งปฏิกูลในตำบล</t>
  </si>
  <si>
    <t>5.สร้างจิตสำนึกและการมีส่วนร่วมของประชาชนในตำบล ในการอนุรักษ์
ทรัพยากรธรรมชาติและสิ่งแวดล้อม</t>
  </si>
  <si>
    <t>ยุทธศาสตร์ที่ 5 ด้านการพัฒนาการศึกษา ศาสนาและวัฒนธรรม</t>
  </si>
  <si>
    <t>1.ส่งเสริมและสนับสนุนการจัดการศึกษาทั้งในและนอกระบบอย่างต่อเนื่อง</t>
  </si>
  <si>
    <t>2.พัฒนาศูนย์พัฒนาเด็กเล็กให้น่าอยู่และมีประสิทธิภาพ</t>
  </si>
  <si>
    <t>3.ส่งเสริมเครือข่ายการเรียนรู้ในชุมชน</t>
  </si>
  <si>
    <t>4.พัฒนาลานกีฬา สถานที่ออกกำลังกายและส่งเสริมกิจกรรมการกีฬา
ให้หลากหลายและทั่วถึง</t>
  </si>
  <si>
    <t>5.ส่งเสริมและสนับสนุนการศาสนา ศิลปวัฒนธรรม ขนบธรรมเนียมประเพณี</t>
  </si>
  <si>
    <t>ยุทธศาสตร์ที่ 6 ด้านการพัฒนาการเมืองการบริหาร</t>
  </si>
  <si>
    <t>1.เผยแพร่ข้อมูลข่าวสาร ส่งเสริมสนับสนุนให้ความรู้ด้านการปกครอง
ระบบประชาธิปไตย มุ่งเน้นให้ประชาชนมีส่วนร่วมทุกๆด้าน</t>
  </si>
  <si>
    <t>3.พัฒนาผู้บริหาร สมาชิกสภา อบต. บุคลากรขององค์การบริหารส่วนตำบล
และผู้นำหมู่บ้าน เพิ่มพูนความรู้ ทักษะ ประสบการณ์และสร้างแรงจูงใจในการทำงาน</t>
  </si>
  <si>
    <t>4.พัฒนาเครื่องมือเครื่องใช้ที่จำเป็นต่อการปฏิบัติงานให้พร้อมปฏิบัติหน้าที่
ให้บริการประชาชน</t>
  </si>
  <si>
    <t>2.บริหารจัดการองค์การบริหารส่วนตำบลตามหลักการบริหารจัดการ
ภาครัฐแนวใหม่</t>
  </si>
  <si>
    <t>โครงการออกตรวจเยี่ยมผู้รับเบี้ยยังชีพ</t>
  </si>
  <si>
    <t>แนวทางที่ 5 สร้างจิตสำนึกและการมีส่วนร่วมของประชาชนในตำบล ในการอนุรักษ์ทรัพยากรธรรมชาติและสิ่งแวดล้อม</t>
  </si>
  <si>
    <t>ค่าใช้จ่ายในการจัดกิจกรรมวันเด็กในศูนย์พัฒนาเด็กเล็ก อบต.คลองหินปูน และโรงเรียนในเขตตำบลคลองหินปูน</t>
  </si>
  <si>
    <t>โครงการจัดซื้อเครื่องมือเครื่องใช้ในการปฏิบัติงาน</t>
  </si>
  <si>
    <t>แนวทางที่ 2 สร้างและปรับปรุงระบบประปาหมู่บ้านให้ครอบคลุมทั้งตำบล</t>
  </si>
  <si>
    <t xml:space="preserve">  -เป็นค่าใช้จ่ายในการบริหารจัดการศูนย์ถ่ายทอดเทคโนโลยีการเกษตรประจำตำบลคลองหินปูน และส่งเสริมด้านวิชาการ อบรมให้ความรู้</t>
  </si>
  <si>
    <t>สนับสนุนงานสืบสานวัฒนธรรม ประเพณีต่างๆ ระดับหมู่บ้าน</t>
  </si>
  <si>
    <t>โครงการของรางวัลจากใจให้เด็กยากจน</t>
  </si>
  <si>
    <t>เพื่อเป็นเงินอุดหนุนให้เป็นค่าจัดการ แข่งขันกีฬาของอำเภอวังน้ำเย็น</t>
  </si>
  <si>
    <t>สถานที่ดำเนินการ</t>
  </si>
  <si>
    <t xml:space="preserve">จัดบริการเสียงตามสาย
</t>
  </si>
  <si>
    <t xml:space="preserve">ก่อสร้าง/ปรับปรุงอาคารต่างๆ
</t>
  </si>
  <si>
    <t>เป็นค่าใช้จ่ายในการจัดกิจกรรมเฉลิมพระเกียรติพระบาทสมเด็จพระเจ้าอยู่หัวฯ 5 ธันวามหาราช</t>
  </si>
  <si>
    <t>เป็นค่าใช้จ่ายในการจัดกิจกรรมเฉลิมพระเกียรติสมเด็จพระนางเจ้าพระบรมราชินีนาถ 12 สิงหาคม</t>
  </si>
  <si>
    <t xml:space="preserve">ป้องกันและลดอุบัติเหตุบนท้องถนน </t>
  </si>
  <si>
    <t xml:space="preserve">สนับสนุนกิจการ อปพร.
ต.คลองหินปูน
</t>
  </si>
  <si>
    <t>โครงการช่วยเหลือผู้ประสบภัยธรรมชาติ (สำรองจ่าย)</t>
  </si>
  <si>
    <t xml:space="preserve"> - เงินช่วยเหลือทุนการศึกษาสำหรับเด็กที่ครัวเรือนยากจนในเขตตำบลคลองหินปูนทั้งระดับอนุบาล ประถม มัธยมศึกษาและอาชีวะศึกษา </t>
  </si>
  <si>
    <t>ป้องกันและแก้ไขปัญหายาเสพติด</t>
  </si>
  <si>
    <t xml:space="preserve"> -โครงการป้องกันและแก้ไขปัญหายาเสพติด</t>
  </si>
  <si>
    <t>อำเภอวังน้ำเย็น</t>
  </si>
  <si>
    <t>จังหวัดสระแก้ว</t>
  </si>
  <si>
    <t xml:space="preserve"> -โครงการรณรงค์ป้องกันโรคพิษสุนัขบ้า</t>
  </si>
  <si>
    <t xml:space="preserve">ค่ายพักแรมพัฒนาการกิจการลูกเสือ-เนตรนารี
</t>
  </si>
  <si>
    <t>กีฬาท้องถิ่นท้องที่สามัคคี วังน้ำเย็นคัพ</t>
  </si>
  <si>
    <t>เพื่อใช้จ่ายเป็นค่าจัดงานประเพณีในตำบล
 - สงกรานต์</t>
  </si>
  <si>
    <t>เป็นเงินอุดหนุนให้หมู่บ้าน เพื่อใช้จ่ายในการจัดงานด้านวัฒนธรรม ประเพณีต่างๆ     - ปฏิบัติธรรม หมู่ 6</t>
  </si>
  <si>
    <t>เป็นเงินอุดหนุนให้หมู่บ้าน เพื่อใช้จ่ายในการจัดงานด้านวัฒนธรรม ประเพณีต่างๆ     - บุญผะเหวตเทศมหาชาติ หมู่ 2</t>
  </si>
  <si>
    <t>เป็นเงินอุดหนุนให้หมู่บ้าน เพื่อใช้จ่ายในการจัดงานด้านวัฒนธรรม ประเพณีต่างๆ     - ปฏิบัติธรรมเข้าปาริวาสกรรม หมู่ 10</t>
  </si>
  <si>
    <t xml:space="preserve">โครงการปฏิบัติธรรมเฉลิมพระเกียรติ ฯ </t>
  </si>
  <si>
    <t xml:space="preserve"> -ค่าตอบแทนสำหรับพนักงานส่วนตำบล เป็นกรณีพิเศษ(เงินรางวัลประจำปี  )         </t>
  </si>
  <si>
    <t>โครงการตำบลเคลื่อนที่</t>
  </si>
  <si>
    <t>เป็นค่าใช้จ่ายในการออกให้บริการประชาชน</t>
  </si>
  <si>
    <t>ประชาสัมพันธ์การดำเนินงานขององค์การบริหารส่วนตำบล</t>
  </si>
  <si>
    <t>เพื่อเป็นค่าใช้จ่ายในการประชาสัมพันธ์ จัดทำวารสาร ปฏิทิน ป้ายประชาสัมพันธ์ฯลฯ</t>
  </si>
  <si>
    <t>โครงการเพิ่มประสิทธิภาพใน
การจัดเก็บภาษี</t>
  </si>
  <si>
    <t>เพื่อเป็นการใช้จ่ายในกิจกรรมประชาสัมพันธ์
การชำระภาษีต่างๆ</t>
  </si>
  <si>
    <t>เพื่อเป็นค่าใช้จ่ายในการดำเนินงานของศูนย์สาธารณสุขมูลฐานประจำหมู่บ้าน</t>
  </si>
  <si>
    <t>โครงการอุดหนุนสาธารณสุขมูลฐาน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</si>
  <si>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</si>
  <si>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</si>
  <si>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</si>
  <si>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</si>
  <si>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</si>
  <si>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</si>
  <si>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</si>
  <si>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</si>
  <si>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</si>
  <si>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</si>
  <si>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</si>
  <si>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</si>
  <si>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ก่อสร้าง/ซ่อมแซมถนนคอนกรีตเสริมเหล็ก </t>
  </si>
  <si>
    <t>องค์การบริหารส่วนตำบลคลองหินปูน อำเภอวังน้ำเย็น  จังหวัดสระแก้ว</t>
  </si>
  <si>
    <t>วัตถุประสงค์ของยุทธศาสตร์</t>
  </si>
  <si>
    <t xml:space="preserve"> - เพื่อให้ประชาชนในพื้นที่ได้รับริการสาธารณะอย่างทั่วถึง</t>
  </si>
  <si>
    <t>-</t>
  </si>
  <si>
    <t xml:space="preserve"> - เพื่อยกระดับคุณภาพชีวิต ส่งเสริมอาชีพ สร้างรายได้ มีความปลอดภัยในชีวิตและทรัพย์สิน โดยยึดหลักแนวทางเศรษฐกิจพอเพียง</t>
  </si>
  <si>
    <t>แนวทางที่ 4 ส่งเสริมภูมิปัญญาท้องถิ่น</t>
  </si>
  <si>
    <t xml:space="preserve"> - เพื่อให้ตำบลคลองหินปูนเป็นชุมชนเข้มแข็ง</t>
  </si>
  <si>
    <t xml:space="preserve"> - เพื่อให้ประชาชนในตำบลมีสุขภาพดีทั้งร่างกายและจิตใจ</t>
  </si>
  <si>
    <t>โครงการพัฒนาความเป็นเลิศ
นักเรียนชั้นมัธยมศึกษาปีที่ 4-6</t>
  </si>
  <si>
    <t xml:space="preserve"> - เพื่อให้ประชาชนได้รับการศึกษาพื้นฐานอย่างทั่วถึง</t>
  </si>
  <si>
    <t xml:space="preserve"> - เพื่ออนุรักษ์ภูมิปัญญาท้องถิ่นและรักษาขนบธรรมเนียมประเพณีอันดีงาม</t>
  </si>
  <si>
    <t xml:space="preserve">แข่งขันกีฬานักเรียนในตำบล
</t>
  </si>
  <si>
    <t xml:space="preserve">จัดซื้อวัสดุอุปกรณ์กีฬาให้โรงเรียน หมู่บ้านและสำหรับพนักงานส่วนตำบล </t>
  </si>
  <si>
    <t>งานสืบสานวัฒนธรรมเบื้องบูรพาและงานกาชาดจังหวัดสระแก้ว</t>
  </si>
  <si>
    <t>Ö</t>
  </si>
  <si>
    <t xml:space="preserve">โครงการเยี่ยมบ้านเด็กเล็ก
</t>
  </si>
  <si>
    <t xml:space="preserve">โครงการพัฒนาแรงจูงใจด้านการศึกษา
</t>
  </si>
  <si>
    <t>หมู่ที่ 10</t>
  </si>
  <si>
    <t>หมู่บ้านที่ทรัพย์สินชำรุด</t>
  </si>
  <si>
    <t>สำนักงานปลัด/
ศูนย์ถ่ายทอดเทคโนโลยีการเกษตรประจำตำบล</t>
  </si>
  <si>
    <t>พื้นที่เกษตร</t>
  </si>
  <si>
    <t>ที่ทำการ อบต.คลองหินปูน</t>
  </si>
  <si>
    <t>ที่ทำการ อบต. คลองหินปูน</t>
  </si>
  <si>
    <t>ถนนสาธารณะ</t>
  </si>
  <si>
    <t>ใน-นอกพื้นที่ตำบลคลองหินปูน</t>
  </si>
  <si>
    <t>พื้นที่ตำบลคลองหนิปูน</t>
  </si>
  <si>
    <t>ร.ร.วัดคลองตาสูตรสามัคคี</t>
  </si>
  <si>
    <t>พื้นที่ตำบลคลองหินปูน</t>
  </si>
  <si>
    <t>ศสมช.ประจำหมู่บ้าน</t>
  </si>
  <si>
    <t>โรงเรียนในเขตตำบล</t>
  </si>
  <si>
    <t>ร.ร.วังน้ำเย็นวิทยาคม</t>
  </si>
  <si>
    <t>ศพด.ต.คลองหินปูน</t>
  </si>
  <si>
    <t>ศพด.ต.คลองหินปูน/โรงเรียนในเขตตำบล</t>
  </si>
  <si>
    <t>บ้านเด็กนักเรียน ศพด.ต.คลองหินปูน</t>
  </si>
  <si>
    <t>สนามกีฬาร.ร.วัดคลองตาสูตรสามัคคี</t>
  </si>
  <si>
    <t>สนามกีฬา กองร้อย
 ตชด.ที่ 127</t>
  </si>
  <si>
    <t>สนามกีฬาอำเภอวังน้ำเย็น</t>
  </si>
  <si>
    <t>ที่ทำการอำเภอวังน้ำเย็น</t>
  </si>
  <si>
    <t>วัดคลองหินปูน</t>
  </si>
  <si>
    <t>วัดบ่อลูกรัง</t>
  </si>
  <si>
    <t>วัดคลองตาสูตร</t>
  </si>
  <si>
    <t>คณะกรรมการหมู่บ้าน หมู่ที่ 2</t>
  </si>
  <si>
    <t>คณะกรรมการหมู่บ้าน หมู่ที่ 6</t>
  </si>
  <si>
    <t>คณะกรรมการหมู่บ้าน หมู่ที่ 10</t>
  </si>
  <si>
    <t>ศูนย์ราชการจังหวัดสระแก้ว</t>
  </si>
  <si>
    <t>ท้องถิ่นจังหวัดสระแก้ว</t>
  </si>
  <si>
    <t>ทุกส่วนงาน</t>
  </si>
  <si>
    <t>คิดเป็นร้อยละของ</t>
  </si>
  <si>
    <t>ร้อยละของ</t>
  </si>
  <si>
    <t>หน่วยดำเนินการ</t>
  </si>
  <si>
    <t>โครงการทั้งหมด</t>
  </si>
  <si>
    <t>กิจกรรมทั้งหมด</t>
  </si>
  <si>
    <t>บัญชีสรุปโครงการ/กิจกรรม</t>
  </si>
  <si>
    <t>ส่วนสาธารณสุขฯ/ส่วนโยธา</t>
  </si>
  <si>
    <t>ส่วนการศึกษาฯ/ส่วนโยธา</t>
  </si>
  <si>
    <t>ส่วนการศึกษาฯ/สำนักงานปลัด</t>
  </si>
  <si>
    <t>สำนักงานปลัด
ส่วนการคลัง
ส่วนโยธา
ส่วนการศึกษาฯ
ส่วนสาธารณสุขฯ</t>
  </si>
  <si>
    <t xml:space="preserve"> จ่ายเบี้ยยังชีพให้แก่ผู้ป่วยโรคเอดส์ที่มีภูมิลำเนาอยู่ในเขตตำบล จำนวน 12 คนๆ ละ 500 บาทต่อเดือน</t>
  </si>
  <si>
    <t xml:space="preserve"> - เด็กยากจนในเชตพื้นที่ตำบลคลองหินปูน</t>
  </si>
  <si>
    <t>ร.ร.บ้านคลองหินปูน</t>
  </si>
  <si>
    <t>กองคลัง</t>
  </si>
  <si>
    <t>โครงการท่องเที่ยวเชิงนิเวศ</t>
  </si>
  <si>
    <t>เพื่อส่งเสริมการท่องเที่ยวเชิงนิเวศในตำบล โดยการปั่นจักรยานท่องเที่ยวทางบ้านบ่อลูกรังไปเขาจันทร์ ตำบลพระเพลิง</t>
  </si>
  <si>
    <t xml:space="preserve"> </t>
  </si>
  <si>
    <r>
      <t xml:space="preserve"> - ผู้รับเบี้ยยังชีพ</t>
    </r>
    <r>
      <rPr>
        <sz val="14"/>
        <rFont val="TH SarabunPSK"/>
        <family val="2"/>
      </rPr>
      <t>ในพื้นที่ตำบลคลองหินปูน</t>
    </r>
  </si>
  <si>
    <t xml:space="preserve">      -ค่าตอบแทนคณะกรรมการเปิดซองสอบราคา /ตรวจงานจ้าง</t>
  </si>
  <si>
    <t xml:space="preserve"> ต่อ</t>
  </si>
  <si>
    <t xml:space="preserve">ส่วนที่ 2 </t>
  </si>
  <si>
    <t>บัญชีโครงการ/กิจกรรม</t>
  </si>
  <si>
    <t xml:space="preserve">ส่วนที่ 1 </t>
  </si>
  <si>
    <t>บทนำ</t>
  </si>
  <si>
    <t>กิจกรรม/เป้าหมาย</t>
  </si>
  <si>
    <t>แบบ ผด.1</t>
  </si>
  <si>
    <t>หมู่ที่ 2</t>
  </si>
  <si>
    <t>หมู่ที่ 7</t>
  </si>
  <si>
    <t>ติดตั้งกล้องวงจรปิด</t>
  </si>
  <si>
    <t xml:space="preserve"> -โครงการเยาวชนต้านภัยอาชญากรรมและยาเสพติด</t>
  </si>
  <si>
    <t>สภ.วังน้ำเย็น</t>
  </si>
  <si>
    <t>ก่อสร้าง/ปรับปรุงรางระบายน้ำ</t>
  </si>
  <si>
    <t>เป็นค่าใช้จ่ายในการวางท่อระบายน้ำ บ้านหนองสมบูรณ์ หมู่ที่ 7 ขาด 030 X 1.00 เมตร ระยะทาง 426 เมตร พร้อมบ่อพักน้ำคอนกรีตเสริมเหล็ก จำนวน 14 บ่อ</t>
  </si>
  <si>
    <t>ร.ร.บ้านหนองสมบูรณ์</t>
  </si>
  <si>
    <t>โครงการพัฒนาทักษะชีวิต</t>
  </si>
  <si>
    <t>นักศึกษา กศน.ต.คลองหินปูน ได้ร่วมกิจกรรมพัฒนาทักษะชีวิต เช่นการฝึกอบรมอาชีพระยะสั้น การแข่งขันกีฬาและอื่นๆ</t>
  </si>
  <si>
    <t>กศน.ต.คลองหินปูน</t>
  </si>
  <si>
    <t>เป็นค่าใช้จ่ายสำหรับโครงการเกษตรเพื่ออาหารกลางวัน</t>
  </si>
  <si>
    <t>เป็นเงินอุดหนุนให้หมู่บ้าน เพื่อใช้จ่ายในการจัดงานด้านวัฒนธรรม ประเพณีต่างๆ     - ปฏิบัติธรรม หมู่ 14</t>
  </si>
  <si>
    <t>วันป่าเนินสะอาด</t>
  </si>
  <si>
    <t>คณะกรรมการหมู่บ้าน หมู่ที่ 14</t>
  </si>
  <si>
    <t>แผนการดำเนินงาน ประจำปีงบประมาณ 2559</t>
  </si>
  <si>
    <t>เพื่อพัฒนาระบบสารสนเทศในการประชาสัมพันธ์การดำเนินงาน ของอบต.</t>
  </si>
  <si>
    <t>สนับสนุนศูนย์จัดซื้อจัดจ้างของอปท.ระดับอำเภอ</t>
  </si>
  <si>
    <t>เพื่อเป็นค่าใช้จ่ายในการดำเนินงานของศูนย์จัดซื้อจัดจ้างของ อปท.ระดับอำเภอ</t>
  </si>
  <si>
    <t>โครงการสระแก้วผูกใจประสานให้บริการประชาชนในตำบลคลองหินปูน</t>
  </si>
  <si>
    <t xml:space="preserve"> -ถังต้มน้ำร้อนไฟฟ้า</t>
  </si>
  <si>
    <t xml:space="preserve"> -เก้าอี้พลาสติก 200 ตัว</t>
  </si>
  <si>
    <t xml:space="preserve"> -พัดลมไอน้ำ 5 ตัว</t>
  </si>
  <si>
    <t xml:space="preserve"> -เครื่องปรับอากาศ ขนาด 36,000 BTU 2เครื่อง</t>
  </si>
  <si>
    <t xml:space="preserve"> -คอมพิวเตอร์(โน๊ตบุค) 3เครื่อง</t>
  </si>
  <si>
    <t xml:space="preserve"> -เก้าอี้ชุดเบาะนวม 4 ชุด</t>
  </si>
  <si>
    <t xml:space="preserve"> -เครื่องทำน้ำร้อน - น้ำเย็น</t>
  </si>
  <si>
    <t xml:space="preserve"> -คอมพิวเตอร์(โน๊ตบุค) 2เครื่อง</t>
  </si>
  <si>
    <t xml:space="preserve"> -เครื่องถ่ายสำเนาเอกสาร (ขาว-ดำ-สี)</t>
  </si>
  <si>
    <t xml:space="preserve"> - โต๊ะทำงานและเก้าอี้ ระดับ 7 จำนวน1 ชุด</t>
  </si>
  <si>
    <t xml:space="preserve"> -กบ้องดิจิตอล 12 ล้านฟิกเซล</t>
  </si>
  <si>
    <t>กองสาธารณสุขฯ</t>
  </si>
  <si>
    <t>แบบ ผด.2</t>
  </si>
  <si>
    <t>ปรับปรุง/ซ่อมแซมระบบประปา</t>
  </si>
  <si>
    <t>ก่อสร้าง/ซ่อมแซมถนนลาดยาง</t>
  </si>
  <si>
    <t xml:space="preserve"> - ซ่อมแซมถนนลาดยาง บ้านทรัพย์เจริญ หมู่ที่ 11  กว้างเฉลี่ย 3 ม. ยาว 400 ม.</t>
  </si>
  <si>
    <t>หมู่ที่ 11</t>
  </si>
  <si>
    <t>กองช่าง</t>
  </si>
  <si>
    <t xml:space="preserve"> - ก่อสร้างถนน คสล.บ้านคลองหินปูน หมู่ที่ 2 กว้าง 4 ม.ยาว 136 ม. </t>
  </si>
  <si>
    <t xml:space="preserve"> - ก่อสร้างถนน คสล.บ้านวังยาว หมู่ที่ 3 กว้าง 3 ม.ยาว 187 ม. </t>
  </si>
  <si>
    <t>หมู่ที่ 3</t>
  </si>
  <si>
    <t xml:space="preserve"> - ก่อสร้างถนน คสล. บ้านวังยาว หมู่ที่ 3 กว้าง 3 ม.ยาว 106 ม. พร้อมวางท่อระบายน้ำ ขนาด 0.40 x 1.00 ม.</t>
  </si>
  <si>
    <t>หมู่ที่ 5</t>
  </si>
  <si>
    <t>หมู่ที่ 6</t>
  </si>
  <si>
    <t>หมู่ที่ 9</t>
  </si>
  <si>
    <t>หมู่ที่ 12</t>
  </si>
  <si>
    <t xml:space="preserve"> - ก่อสร้างถนน คสล. บ้านคลองแก หมู่ที่ 9 กว้าง 4 ม.ยาว 205 ม.  </t>
  </si>
  <si>
    <t xml:space="preserve"> - ก่อสร้างถนน คสล. บ้านคลองตาสูตร หมู่ที่ 10 กว้าง 4 ม.ยาว 276 ม.  </t>
  </si>
  <si>
    <t xml:space="preserve"> - ก่อสร้างถนน คสล. บ้านนำเจริญ หมู่ที่ 12 กว้าง 4 ม.ยาว 250 ม.  </t>
  </si>
  <si>
    <t xml:space="preserve"> -ก่อสร้างระบบประปา หมู่ที่ 5 แบบหอถังเหล็กแชมเปญ ขนาดความจุไม่น้อยกว่า 20 ลบ.ม.
</t>
  </si>
  <si>
    <t>หมู่ที่ 14</t>
  </si>
  <si>
    <t xml:space="preserve"> -หอกระจายเสียง บ้านคลองแก หมู่ที่ 9
จำนวน 1 จุด สูงไม่น้อยกว่า 17.85 ม. </t>
  </si>
  <si>
    <t xml:space="preserve"> -หอกระจายเสียง บ้านเนินสะอาด หมู่ที่ 14
จำนวน 5 จุด สูงไม่น้อยกว่า 17.85 ม. </t>
  </si>
  <si>
    <t>ติดตั้งไฟฟ้าส่องสว่าง</t>
  </si>
  <si>
    <t xml:space="preserve"> -ติดตั้งไฟฟ้าส่องสว่าง บ้านบ่อลูกรัง หมู่ที่ 6 จำนวน 120 จุด พร้อมอุปกรณ์</t>
  </si>
  <si>
    <t xml:space="preserve"> พ.ศ.2559</t>
  </si>
  <si>
    <t>พ.ศ.2560</t>
  </si>
  <si>
    <t>หมู่ที่ 16</t>
  </si>
  <si>
    <t xml:space="preserve"> -ก่อสร้างศาลาอเนกประสงค์ บ้านคลองตะเคียนพัฒนา หมู่ที่ 16 กว้าง 8 ม. ยาว 13 ม.</t>
  </si>
  <si>
    <t xml:space="preserve"> -ซ่อมแซมปรับปรุงอาคารที่ทำการองค์การบริหารส่วนตำบลคลองหินปูน </t>
  </si>
  <si>
    <t>ที่ทำการ อบต.</t>
  </si>
  <si>
    <t xml:space="preserve"> -ก่อสร้างอาคารปฏิบัติการ อปพร.</t>
  </si>
  <si>
    <t xml:space="preserve"> -ก่อสร้างปรับปรุงต่อเติมศาลาอเนกประสงค์  บ้านคลองฝักมีด หมู่ที่ 8 กว้าง 12 ม. ยาว12 ม.</t>
  </si>
  <si>
    <t>หมู่ที่ 8</t>
  </si>
  <si>
    <t>ฝึกอบรมและศึกษาดูงานเพิ่มประสิทธิภาพเยาวชนในตำบล</t>
  </si>
  <si>
    <t>เพื่อเป็นค่าใช้จ่ายในการฝึกอบรมและการศึกษาดูงานของเยาวชน จำนวน 80 คน</t>
  </si>
  <si>
    <t>โครงการพัฒนาเพื่อส่งเสริมความมั่นคงของชาติ</t>
  </si>
  <si>
    <t>กองการศึกษาฯ</t>
  </si>
  <si>
    <t>เพื่อเป็นค่าใช้จ่ายในโครงการพัฒนาเพื่อส่งเสริมความมั่นคงของชาติ</t>
  </si>
  <si>
    <t>เพื่อจัดซื้อเครื่องรับ-สิ่งวิทยุ พร้อมเสารับสัญญาน</t>
  </si>
  <si>
    <t xml:space="preserve">ติดตั้งกล้องวงจรปิด บ้านคลองหินปูน หมู่ที่ 2 </t>
  </si>
  <si>
    <t>สำนักงาน อบต.</t>
  </si>
  <si>
    <r>
      <t xml:space="preserve"> </t>
    </r>
    <r>
      <rPr>
        <sz val="14"/>
        <rFont val="TH SarabunPSK"/>
        <family val="2"/>
      </rPr>
      <t>-  จ่ายเบี้ยยังชีพให้กับผู้สูงอายุที่มีอายุ ตั้งแต่ 60 ปีขึ้นไป และมีภูมิลำเนาอยู่ในเขตตำบล  จำนวน 1,435 คน ตามช่วงอายุ</t>
    </r>
  </si>
  <si>
    <t xml:space="preserve"> - จ่ายเบี้ยยังชีพให้แก่คนพิการที่มีภูมิลำเนาในเขต ตำบล จำนวน 410 คนๆละ 800 บาท/เดือน </t>
  </si>
  <si>
    <t>แผนดำเนินงานประจำปีงบประมาณ 2560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</si>
</sst>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-* #,##0.000_-;\-* #,##0.000_-;_-* &quot;-&quot;??_-;_-@_-"/>
    <numFmt numFmtId="212" formatCode="_-* #,##0.0_-;\-* #,##0.0_-;_-* &quot;-&quot;??_-;_-@_-"/>
    <numFmt numFmtId="213" formatCode="_-* #,##0_-;\-* #,##0_-;_-* &quot;-&quot;??_-;_-@_-"/>
    <numFmt numFmtId="214" formatCode="_(* #,##0_);_(* \(#,##0\);_(* &quot;-&quot;??_);_(@_)"/>
    <numFmt numFmtId="215" formatCode="_(* #,##0.0_);_(* \(#,##0.0\);_(* &quot;-&quot;??_);_(@_)"/>
    <numFmt numFmtId="216" formatCode="00000"/>
    <numFmt numFmtId="217" formatCode="#,##0.0"/>
    <numFmt numFmtId="218" formatCode="0.0"/>
    <numFmt numFmtId="219" formatCode="0_ ;\-0\ "/>
    <numFmt numFmtId="220" formatCode="#,##0_ ;\-#,##0\ "/>
    <numFmt numFmtId="221" formatCode="_-* #,##0.0000_-;\-* #,##0.0000_-;_-* &quot;-&quot;??_-;_-@_-"/>
    <numFmt numFmtId="222" formatCode="#,##0.00_ ;\-#,##0.00\ "/>
    <numFmt numFmtId="223" formatCode="#,##0.0_ ;\-#,##0.0\ "/>
    <numFmt numFmtId="224" formatCode="0.0000000000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00"/>
    <numFmt numFmtId="231" formatCode="0.000"/>
    <numFmt numFmtId="232" formatCode="#,##0.000"/>
    <numFmt numFmtId="233" formatCode="#,##0.0000"/>
    <numFmt numFmtId="234" formatCode="#,##0.00000"/>
  </numFmts>
  <fonts count="71">
    <font>
      <sz val="14"/>
      <name val="Cordia New"/>
      <family val="0"/>
    </font>
    <font>
      <b/>
      <sz val="14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6"/>
      <name val="Cordia New"/>
      <family val="2"/>
    </font>
    <font>
      <sz val="14"/>
      <name val="CordiaUPC"/>
      <family val="2"/>
    </font>
    <font>
      <sz val="10"/>
      <name val="Arial"/>
      <family val="2"/>
    </font>
    <font>
      <sz val="8"/>
      <name val="Cordia New"/>
      <family val="2"/>
    </font>
    <font>
      <sz val="14"/>
      <color indexed="12"/>
      <name val="Cordia New"/>
      <family val="2"/>
    </font>
    <font>
      <sz val="8"/>
      <name val="Arial"/>
      <family val="2"/>
    </font>
    <font>
      <sz val="10"/>
      <color indexed="12"/>
      <name val="CordiaUPC"/>
      <family val="2"/>
    </font>
    <font>
      <sz val="10"/>
      <name val="CordiaUPC"/>
      <family val="2"/>
    </font>
    <font>
      <sz val="1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4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color indexed="12"/>
      <name val="TH SarabunPSK"/>
      <family val="2"/>
    </font>
    <font>
      <sz val="14"/>
      <color indexed="12"/>
      <name val="TH SarabunPSK"/>
      <family val="2"/>
    </font>
    <font>
      <sz val="15"/>
      <name val="TH SarabunPSK"/>
      <family val="2"/>
    </font>
    <font>
      <sz val="15"/>
      <color indexed="12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2"/>
    </font>
    <font>
      <sz val="10"/>
      <name val="Cordia New"/>
      <family val="2"/>
    </font>
    <font>
      <sz val="14"/>
      <name val="Symbol"/>
      <family val="1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ordia New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48" applyFont="1" applyAlignment="1">
      <alignment vertical="top" wrapText="1"/>
      <protection/>
    </xf>
    <xf numFmtId="0" fontId="5" fillId="0" borderId="0" xfId="48" applyFont="1" applyAlignment="1">
      <alignment vertical="top" wrapText="1"/>
      <protection/>
    </xf>
    <xf numFmtId="0" fontId="11" fillId="0" borderId="0" xfId="48" applyFont="1" applyAlignment="1">
      <alignment vertical="top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7" fillId="0" borderId="0" xfId="0" applyFont="1" applyFill="1" applyAlignment="1">
      <alignment/>
    </xf>
    <xf numFmtId="0" fontId="13" fillId="0" borderId="0" xfId="48" applyFont="1" applyAlignment="1">
      <alignment horizontal="center" vertical="top" wrapText="1"/>
      <protection/>
    </xf>
    <xf numFmtId="0" fontId="13" fillId="0" borderId="0" xfId="0" applyFont="1" applyAlignment="1">
      <alignment/>
    </xf>
    <xf numFmtId="0" fontId="12" fillId="0" borderId="0" xfId="48" applyFont="1" applyAlignment="1">
      <alignment horizontal="center" vertical="top" wrapText="1"/>
      <protection/>
    </xf>
    <xf numFmtId="0" fontId="12" fillId="0" borderId="0" xfId="48" applyFont="1" applyAlignment="1">
      <alignment vertical="top" wrapText="1"/>
      <protection/>
    </xf>
    <xf numFmtId="0" fontId="16" fillId="0" borderId="0" xfId="48" applyFont="1" applyAlignment="1">
      <alignment vertical="top" wrapText="1"/>
      <protection/>
    </xf>
    <xf numFmtId="0" fontId="13" fillId="0" borderId="0" xfId="48" applyFont="1" applyAlignment="1">
      <alignment vertical="top" wrapText="1"/>
      <protection/>
    </xf>
    <xf numFmtId="0" fontId="18" fillId="0" borderId="0" xfId="48" applyFont="1" applyAlignment="1">
      <alignment horizontal="left" vertical="top"/>
      <protection/>
    </xf>
    <xf numFmtId="0" fontId="18" fillId="0" borderId="0" xfId="48" applyFont="1" applyAlignment="1">
      <alignment vertical="top" wrapText="1"/>
      <protection/>
    </xf>
    <xf numFmtId="0" fontId="13" fillId="0" borderId="0" xfId="48" applyFont="1" applyAlignment="1">
      <alignment vertical="top"/>
      <protection/>
    </xf>
    <xf numFmtId="0" fontId="13" fillId="0" borderId="10" xfId="0" applyFont="1" applyFill="1" applyBorder="1" applyAlignment="1">
      <alignment horizontal="center" wrapText="1"/>
    </xf>
    <xf numFmtId="0" fontId="19" fillId="0" borderId="0" xfId="48" applyFont="1" applyAlignment="1">
      <alignment vertical="top" wrapText="1"/>
      <protection/>
    </xf>
    <xf numFmtId="0" fontId="19" fillId="0" borderId="0" xfId="48" applyFont="1" applyAlignment="1">
      <alignment horizontal="center" vertical="top" wrapText="1"/>
      <protection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13" fillId="0" borderId="13" xfId="0" applyFont="1" applyFill="1" applyBorder="1" applyAlignment="1">
      <alignment horizontal="left" vertical="top" wrapText="1"/>
    </xf>
    <xf numFmtId="0" fontId="68" fillId="0" borderId="12" xfId="0" applyFont="1" applyFill="1" applyBorder="1" applyAlignment="1">
      <alignment horizontal="center" vertical="top"/>
    </xf>
    <xf numFmtId="3" fontId="20" fillId="0" borderId="0" xfId="0" applyNumberFormat="1" applyFont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top"/>
    </xf>
    <xf numFmtId="3" fontId="18" fillId="0" borderId="15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68" fillId="0" borderId="11" xfId="0" applyFont="1" applyFill="1" applyBorder="1" applyAlignment="1">
      <alignment horizontal="center" vertical="top"/>
    </xf>
    <xf numFmtId="0" fontId="19" fillId="0" borderId="0" xfId="48" applyFont="1" applyBorder="1" applyAlignment="1">
      <alignment vertical="top" wrapText="1"/>
      <protection/>
    </xf>
    <xf numFmtId="0" fontId="13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48" applyFont="1" applyAlignment="1">
      <alignment/>
      <protection/>
    </xf>
    <xf numFmtId="0" fontId="13" fillId="0" borderId="0" xfId="0" applyFont="1" applyBorder="1" applyAlignment="1">
      <alignment horizontal="center"/>
    </xf>
    <xf numFmtId="0" fontId="23" fillId="0" borderId="0" xfId="48" applyFont="1" applyAlignment="1">
      <alignment horizontal="center" vertical="top" wrapText="1"/>
      <protection/>
    </xf>
    <xf numFmtId="0" fontId="23" fillId="0" borderId="0" xfId="48" applyFont="1" applyAlignment="1">
      <alignment vertical="top"/>
      <protection/>
    </xf>
    <xf numFmtId="49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7" fillId="0" borderId="16" xfId="0" applyFont="1" applyBorder="1" applyAlignment="1">
      <alignment horizontal="left" wrapText="1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vertical="top" wrapText="1"/>
    </xf>
    <xf numFmtId="0" fontId="17" fillId="0" borderId="17" xfId="0" applyFont="1" applyBorder="1" applyAlignment="1">
      <alignment horizontal="left" wrapText="1"/>
    </xf>
    <xf numFmtId="0" fontId="17" fillId="0" borderId="17" xfId="0" applyFont="1" applyBorder="1" applyAlignment="1">
      <alignment wrapText="1"/>
    </xf>
    <xf numFmtId="4" fontId="13" fillId="0" borderId="12" xfId="0" applyNumberFormat="1" applyFont="1" applyBorder="1" applyAlignment="1">
      <alignment horizontal="center"/>
    </xf>
    <xf numFmtId="43" fontId="13" fillId="0" borderId="12" xfId="33" applyFont="1" applyBorder="1" applyAlignment="1">
      <alignment horizontal="center" vertical="top"/>
    </xf>
    <xf numFmtId="0" fontId="18" fillId="0" borderId="18" xfId="0" applyFont="1" applyBorder="1" applyAlignment="1">
      <alignment horizontal="center" wrapText="1"/>
    </xf>
    <xf numFmtId="3" fontId="18" fillId="0" borderId="19" xfId="0" applyNumberFormat="1" applyFont="1" applyBorder="1" applyAlignment="1">
      <alignment horizontal="center"/>
    </xf>
    <xf numFmtId="0" fontId="68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wrapText="1"/>
    </xf>
    <xf numFmtId="0" fontId="0" fillId="0" borderId="15" xfId="48" applyFont="1" applyBorder="1" applyAlignment="1">
      <alignment horizontal="center" vertical="top" wrapText="1"/>
      <protection/>
    </xf>
    <xf numFmtId="0" fontId="0" fillId="0" borderId="15" xfId="48" applyFont="1" applyBorder="1" applyAlignment="1">
      <alignment vertical="top" wrapText="1"/>
      <protection/>
    </xf>
    <xf numFmtId="0" fontId="25" fillId="0" borderId="15" xfId="48" applyFont="1" applyBorder="1" applyAlignment="1">
      <alignment vertical="top" wrapText="1"/>
      <protection/>
    </xf>
    <xf numFmtId="0" fontId="10" fillId="0" borderId="0" xfId="48" applyFont="1" applyBorder="1" applyAlignment="1">
      <alignment vertical="top" wrapText="1"/>
      <protection/>
    </xf>
    <xf numFmtId="0" fontId="68" fillId="0" borderId="15" xfId="0" applyFont="1" applyFill="1" applyBorder="1" applyAlignment="1">
      <alignment horizontal="center" vertical="top"/>
    </xf>
    <xf numFmtId="3" fontId="13" fillId="0" borderId="20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3" fontId="13" fillId="0" borderId="15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48" applyFont="1" applyAlignment="1">
      <alignment horizontal="left" vertical="top" wrapText="1"/>
      <protection/>
    </xf>
    <xf numFmtId="0" fontId="13" fillId="0" borderId="16" xfId="0" applyFont="1" applyFill="1" applyBorder="1" applyAlignment="1">
      <alignment horizontal="center"/>
    </xf>
    <xf numFmtId="0" fontId="19" fillId="0" borderId="0" xfId="48" applyFont="1" applyBorder="1" applyAlignment="1">
      <alignment horizontal="center" vertical="top" wrapText="1"/>
      <protection/>
    </xf>
    <xf numFmtId="0" fontId="11" fillId="0" borderId="0" xfId="48" applyFont="1" applyBorder="1" applyAlignment="1">
      <alignment vertical="top" wrapText="1"/>
      <protection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/>
    </xf>
    <xf numFmtId="0" fontId="13" fillId="0" borderId="15" xfId="0" applyFont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left" vertical="top" wrapText="1"/>
    </xf>
    <xf numFmtId="3" fontId="23" fillId="0" borderId="15" xfId="0" applyNumberFormat="1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/>
    </xf>
    <xf numFmtId="0" fontId="23" fillId="0" borderId="15" xfId="0" applyFont="1" applyFill="1" applyBorder="1" applyAlignment="1">
      <alignment horizontal="left" vertical="top" wrapText="1"/>
    </xf>
    <xf numFmtId="0" fontId="18" fillId="0" borderId="0" xfId="48" applyFont="1" applyAlignment="1">
      <alignment horizontal="center" vertical="top" wrapText="1"/>
      <protection/>
    </xf>
    <xf numFmtId="0" fontId="13" fillId="0" borderId="15" xfId="0" applyFont="1" applyFill="1" applyBorder="1" applyAlignment="1">
      <alignment horizontal="center" vertical="top"/>
    </xf>
    <xf numFmtId="0" fontId="0" fillId="0" borderId="0" xfId="48" applyFont="1" applyBorder="1" applyAlignment="1">
      <alignment vertical="top" wrapText="1"/>
      <protection/>
    </xf>
    <xf numFmtId="0" fontId="25" fillId="0" borderId="0" xfId="48" applyFont="1" applyBorder="1" applyAlignment="1">
      <alignment vertical="top" wrapText="1"/>
      <protection/>
    </xf>
    <xf numFmtId="3" fontId="68" fillId="0" borderId="15" xfId="0" applyNumberFormat="1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3" fillId="0" borderId="15" xfId="47" applyFont="1" applyBorder="1" applyAlignment="1">
      <alignment horizontal="left" vertical="top" wrapText="1"/>
      <protection/>
    </xf>
    <xf numFmtId="49" fontId="13" fillId="0" borderId="15" xfId="47" applyNumberFormat="1" applyFont="1" applyBorder="1" applyAlignment="1">
      <alignment horizontal="left" vertical="top" wrapText="1"/>
      <protection/>
    </xf>
    <xf numFmtId="3" fontId="13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5" xfId="48" applyFont="1" applyBorder="1" applyAlignment="1">
      <alignment horizontal="center" vertical="top" wrapText="1"/>
      <protection/>
    </xf>
    <xf numFmtId="0" fontId="13" fillId="0" borderId="15" xfId="48" applyFont="1" applyBorder="1" applyAlignment="1">
      <alignment vertical="top" wrapText="1"/>
      <protection/>
    </xf>
    <xf numFmtId="0" fontId="13" fillId="0" borderId="15" xfId="0" applyFont="1" applyFill="1" applyBorder="1" applyAlignment="1">
      <alignment vertical="top" wrapText="1"/>
    </xf>
    <xf numFmtId="49" fontId="13" fillId="0" borderId="15" xfId="0" applyNumberFormat="1" applyFont="1" applyFill="1" applyBorder="1" applyAlignment="1">
      <alignment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/>
    </xf>
    <xf numFmtId="0" fontId="0" fillId="0" borderId="11" xfId="48" applyFont="1" applyBorder="1" applyAlignment="1">
      <alignment vertical="top" wrapText="1"/>
      <protection/>
    </xf>
    <xf numFmtId="0" fontId="67" fillId="0" borderId="0" xfId="0" applyFont="1" applyFill="1" applyBorder="1" applyAlignment="1">
      <alignment/>
    </xf>
    <xf numFmtId="49" fontId="13" fillId="0" borderId="15" xfId="0" applyNumberFormat="1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0" fillId="0" borderId="11" xfId="48" applyFont="1" applyBorder="1" applyAlignment="1">
      <alignment horizontal="center" vertical="top" wrapText="1"/>
      <protection/>
    </xf>
    <xf numFmtId="0" fontId="13" fillId="0" borderId="21" xfId="0" applyFont="1" applyFill="1" applyBorder="1" applyAlignment="1">
      <alignment horizontal="left" vertical="top" wrapText="1"/>
    </xf>
    <xf numFmtId="0" fontId="26" fillId="0" borderId="15" xfId="48" applyFont="1" applyBorder="1" applyAlignment="1">
      <alignment horizontal="center" vertical="top" wrapText="1"/>
      <protection/>
    </xf>
    <xf numFmtId="49" fontId="13" fillId="0" borderId="20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49" fontId="68" fillId="0" borderId="15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13" fillId="0" borderId="12" xfId="0" applyNumberFormat="1" applyFont="1" applyBorder="1" applyAlignment="1">
      <alignment horizontal="center"/>
    </xf>
    <xf numFmtId="220" fontId="13" fillId="0" borderId="12" xfId="33" applyNumberFormat="1" applyFont="1" applyBorder="1" applyAlignment="1">
      <alignment horizontal="center" vertical="top"/>
    </xf>
    <xf numFmtId="222" fontId="18" fillId="0" borderId="15" xfId="33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top"/>
    </xf>
    <xf numFmtId="4" fontId="18" fillId="0" borderId="15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4" fontId="13" fillId="0" borderId="12" xfId="33" applyNumberFormat="1" applyFont="1" applyBorder="1" applyAlignment="1">
      <alignment horizontal="center" vertical="top"/>
    </xf>
    <xf numFmtId="2" fontId="18" fillId="0" borderId="15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 vertical="center"/>
    </xf>
    <xf numFmtId="220" fontId="13" fillId="0" borderId="12" xfId="33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/>
    </xf>
    <xf numFmtId="0" fontId="14" fillId="0" borderId="10" xfId="0" applyFont="1" applyBorder="1" applyAlignment="1">
      <alignment vertical="top" wrapText="1"/>
    </xf>
    <xf numFmtId="49" fontId="20" fillId="0" borderId="15" xfId="0" applyNumberFormat="1" applyFont="1" applyBorder="1" applyAlignment="1">
      <alignment horizontal="center"/>
    </xf>
    <xf numFmtId="49" fontId="69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3" fontId="13" fillId="0" borderId="11" xfId="0" applyNumberFormat="1" applyFont="1" applyFill="1" applyBorder="1" applyAlignment="1">
      <alignment horizontal="center" vertical="top" wrapText="1"/>
    </xf>
    <xf numFmtId="0" fontId="25" fillId="0" borderId="11" xfId="48" applyFont="1" applyBorder="1" applyAlignment="1">
      <alignment vertical="top" wrapText="1"/>
      <protection/>
    </xf>
    <xf numFmtId="49" fontId="13" fillId="0" borderId="0" xfId="0" applyNumberFormat="1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vertical="top" wrapText="1"/>
    </xf>
    <xf numFmtId="3" fontId="13" fillId="0" borderId="22" xfId="0" applyNumberFormat="1" applyFont="1" applyFill="1" applyBorder="1" applyAlignment="1">
      <alignment horizontal="center" vertical="top" wrapText="1"/>
    </xf>
    <xf numFmtId="49" fontId="13" fillId="0" borderId="22" xfId="0" applyNumberFormat="1" applyFont="1" applyFill="1" applyBorder="1" applyAlignment="1">
      <alignment horizontal="center" vertical="top" wrapText="1"/>
    </xf>
    <xf numFmtId="0" fontId="0" fillId="0" borderId="22" xfId="48" applyFont="1" applyBorder="1" applyAlignment="1">
      <alignment vertical="top" wrapText="1"/>
      <protection/>
    </xf>
    <xf numFmtId="0" fontId="26" fillId="0" borderId="22" xfId="48" applyFont="1" applyBorder="1" applyAlignment="1">
      <alignment horizontal="center" vertical="top" wrapText="1"/>
      <protection/>
    </xf>
    <xf numFmtId="0" fontId="25" fillId="0" borderId="22" xfId="48" applyFont="1" applyBorder="1" applyAlignment="1">
      <alignment vertical="top" wrapText="1"/>
      <protection/>
    </xf>
    <xf numFmtId="0" fontId="26" fillId="0" borderId="11" xfId="48" applyFont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vertical="top" wrapText="1"/>
    </xf>
    <xf numFmtId="0" fontId="26" fillId="0" borderId="0" xfId="48" applyFont="1" applyBorder="1" applyAlignment="1">
      <alignment horizontal="center" vertical="top" wrapText="1"/>
      <protection/>
    </xf>
    <xf numFmtId="220" fontId="68" fillId="0" borderId="12" xfId="33" applyNumberFormat="1" applyFont="1" applyBorder="1" applyAlignment="1">
      <alignment horizontal="center" vertical="top"/>
    </xf>
    <xf numFmtId="0" fontId="68" fillId="0" borderId="12" xfId="0" applyFont="1" applyFill="1" applyBorder="1" applyAlignment="1">
      <alignment horizontal="center" vertical="top"/>
    </xf>
    <xf numFmtId="0" fontId="28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68" fillId="0" borderId="12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49" fontId="69" fillId="0" borderId="0" xfId="0" applyNumberFormat="1" applyFont="1" applyAlignment="1">
      <alignment/>
    </xf>
    <xf numFmtId="0" fontId="69" fillId="0" borderId="10" xfId="0" applyFont="1" applyBorder="1" applyAlignment="1">
      <alignment horizontal="left" vertical="top" wrapText="1"/>
    </xf>
    <xf numFmtId="0" fontId="69" fillId="0" borderId="12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left" vertical="top" wrapText="1"/>
    </xf>
    <xf numFmtId="0" fontId="13" fillId="0" borderId="0" xfId="48" applyFont="1" applyBorder="1" applyAlignment="1">
      <alignment horizontal="center" vertical="top" wrapText="1"/>
      <protection/>
    </xf>
    <xf numFmtId="0" fontId="13" fillId="0" borderId="0" xfId="48" applyFont="1" applyBorder="1" applyAlignment="1">
      <alignment vertical="top"/>
      <protection/>
    </xf>
    <xf numFmtId="49" fontId="6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0" fillId="0" borderId="10" xfId="48" applyFont="1" applyBorder="1" applyAlignment="1">
      <alignment vertical="top" wrapText="1"/>
      <protection/>
    </xf>
    <xf numFmtId="0" fontId="25" fillId="0" borderId="10" xfId="48" applyFont="1" applyBorder="1" applyAlignment="1">
      <alignment vertical="top" wrapText="1"/>
      <protection/>
    </xf>
    <xf numFmtId="0" fontId="26" fillId="0" borderId="10" xfId="48" applyFont="1" applyBorder="1" applyAlignment="1">
      <alignment horizontal="center" vertical="top" wrapText="1"/>
      <protection/>
    </xf>
    <xf numFmtId="4" fontId="21" fillId="0" borderId="0" xfId="0" applyNumberFormat="1" applyFont="1" applyAlignment="1">
      <alignment/>
    </xf>
    <xf numFmtId="4" fontId="18" fillId="0" borderId="0" xfId="0" applyNumberFormat="1" applyFont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0" fillId="0" borderId="10" xfId="48" applyFont="1" applyBorder="1" applyAlignment="1">
      <alignment horizontal="center" vertical="top" wrapText="1"/>
      <protection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48" applyFont="1" applyAlignment="1">
      <alignment horizontal="center" vertical="top"/>
      <protection/>
    </xf>
    <xf numFmtId="49" fontId="68" fillId="0" borderId="23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48" applyFont="1" applyAlignment="1">
      <alignment horizontal="center" vertical="top" wrapText="1"/>
      <protection/>
    </xf>
    <xf numFmtId="0" fontId="13" fillId="0" borderId="0" xfId="48" applyFont="1" applyAlignment="1">
      <alignment horizontal="left" vertical="top" wrapText="1"/>
      <protection/>
    </xf>
    <xf numFmtId="0" fontId="21" fillId="0" borderId="2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5" xfId="48" applyFont="1" applyBorder="1" applyAlignment="1">
      <alignment horizontal="center" vertical="top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0" xfId="48" applyFont="1" applyBorder="1" applyAlignment="1">
      <alignment horizontal="center" vertical="top" wrapText="1"/>
      <protection/>
    </xf>
    <xf numFmtId="0" fontId="13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top"/>
    </xf>
    <xf numFmtId="0" fontId="70" fillId="0" borderId="11" xfId="0" applyFont="1" applyFill="1" applyBorder="1" applyAlignment="1">
      <alignment horizontal="left" vertical="top" wrapText="1"/>
    </xf>
    <xf numFmtId="0" fontId="70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0" fillId="0" borderId="20" xfId="48" applyFont="1" applyBorder="1" applyAlignment="1">
      <alignment horizontal="center" vertical="top" wrapText="1"/>
      <protection/>
    </xf>
    <xf numFmtId="0" fontId="0" fillId="0" borderId="25" xfId="48" applyFont="1" applyBorder="1" applyAlignment="1">
      <alignment horizontal="center" vertical="top" wrapText="1"/>
      <protection/>
    </xf>
    <xf numFmtId="0" fontId="0" fillId="0" borderId="26" xfId="48" applyFont="1" applyBorder="1" applyAlignment="1">
      <alignment horizontal="center" vertical="top" wrapText="1"/>
      <protection/>
    </xf>
    <xf numFmtId="0" fontId="13" fillId="0" borderId="15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22" xfId="0" applyFont="1" applyBorder="1" applyAlignment="1">
      <alignment horizontal="center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/>
    </xf>
    <xf numFmtId="0" fontId="20" fillId="0" borderId="22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แผน 3 ปี 2551" xfId="47"/>
    <cellStyle name="ปกติ_แผนสามปี 53-55 หมวยต้นฉบับจากกองช่าง แก้1 (2มิย.)  จริง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228600</xdr:rowOff>
    </xdr:from>
    <xdr:to>
      <xdr:col>17</xdr:col>
      <xdr:colOff>257175</xdr:colOff>
      <xdr:row>10</xdr:row>
      <xdr:rowOff>238125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7981950" y="314325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228600</xdr:rowOff>
    </xdr:from>
    <xdr:to>
      <xdr:col>17</xdr:col>
      <xdr:colOff>238125</xdr:colOff>
      <xdr:row>11</xdr:row>
      <xdr:rowOff>238125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7962900" y="361950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247650</xdr:rowOff>
    </xdr:from>
    <xdr:to>
      <xdr:col>17</xdr:col>
      <xdr:colOff>257175</xdr:colOff>
      <xdr:row>9</xdr:row>
      <xdr:rowOff>257175</xdr:rowOff>
    </xdr:to>
    <xdr:sp>
      <xdr:nvSpPr>
        <xdr:cNvPr id="3" name="ลูกศรเชื่อมต่อแบบตรง 6"/>
        <xdr:cNvSpPr>
          <a:spLocks/>
        </xdr:cNvSpPr>
      </xdr:nvSpPr>
      <xdr:spPr>
        <a:xfrm flipV="1">
          <a:off x="7981950" y="2638425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238125</xdr:rowOff>
    </xdr:from>
    <xdr:to>
      <xdr:col>17</xdr:col>
      <xdr:colOff>247650</xdr:colOff>
      <xdr:row>12</xdr:row>
      <xdr:rowOff>247650</xdr:rowOff>
    </xdr:to>
    <xdr:sp>
      <xdr:nvSpPr>
        <xdr:cNvPr id="4" name="ลูกศรเชื่อมต่อแบบตรง 8"/>
        <xdr:cNvSpPr>
          <a:spLocks/>
        </xdr:cNvSpPr>
      </xdr:nvSpPr>
      <xdr:spPr>
        <a:xfrm flipV="1">
          <a:off x="7972425" y="411480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13</xdr:row>
      <xdr:rowOff>238125</xdr:rowOff>
    </xdr:from>
    <xdr:to>
      <xdr:col>17</xdr:col>
      <xdr:colOff>257175</xdr:colOff>
      <xdr:row>13</xdr:row>
      <xdr:rowOff>247650</xdr:rowOff>
    </xdr:to>
    <xdr:sp>
      <xdr:nvSpPr>
        <xdr:cNvPr id="5" name="ลูกศรเชื่อมต่อแบบตรง 9"/>
        <xdr:cNvSpPr>
          <a:spLocks/>
        </xdr:cNvSpPr>
      </xdr:nvSpPr>
      <xdr:spPr>
        <a:xfrm flipV="1">
          <a:off x="7981950" y="481965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257175</xdr:rowOff>
    </xdr:from>
    <xdr:to>
      <xdr:col>17</xdr:col>
      <xdr:colOff>238125</xdr:colOff>
      <xdr:row>14</xdr:row>
      <xdr:rowOff>266700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7962900" y="5324475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219075</xdr:rowOff>
    </xdr:from>
    <xdr:to>
      <xdr:col>17</xdr:col>
      <xdr:colOff>257175</xdr:colOff>
      <xdr:row>15</xdr:row>
      <xdr:rowOff>228600</xdr:rowOff>
    </xdr:to>
    <xdr:sp>
      <xdr:nvSpPr>
        <xdr:cNvPr id="7" name="ลูกศรเชื่อมต่อแบบตรง 12"/>
        <xdr:cNvSpPr>
          <a:spLocks/>
        </xdr:cNvSpPr>
      </xdr:nvSpPr>
      <xdr:spPr>
        <a:xfrm flipV="1">
          <a:off x="7981950" y="577215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295275</xdr:rowOff>
    </xdr:from>
    <xdr:to>
      <xdr:col>17</xdr:col>
      <xdr:colOff>247650</xdr:colOff>
      <xdr:row>19</xdr:row>
      <xdr:rowOff>304800</xdr:rowOff>
    </xdr:to>
    <xdr:sp>
      <xdr:nvSpPr>
        <xdr:cNvPr id="8" name="ลูกศรเชื่อมต่อแบบตรง 13"/>
        <xdr:cNvSpPr>
          <a:spLocks/>
        </xdr:cNvSpPr>
      </xdr:nvSpPr>
      <xdr:spPr>
        <a:xfrm flipV="1">
          <a:off x="7972425" y="7124700"/>
          <a:ext cx="2466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7</xdr:row>
      <xdr:rowOff>114300</xdr:rowOff>
    </xdr:from>
    <xdr:to>
      <xdr:col>12</xdr:col>
      <xdr:colOff>66675</xdr:colOff>
      <xdr:row>7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905625" y="2019300"/>
          <a:ext cx="1209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76200</xdr:colOff>
      <xdr:row>7</xdr:row>
      <xdr:rowOff>123825</xdr:rowOff>
    </xdr:from>
    <xdr:to>
      <xdr:col>18</xdr:col>
      <xdr:colOff>19050</xdr:colOff>
      <xdr:row>7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8439150" y="2028825"/>
          <a:ext cx="1333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7</xdr:col>
      <xdr:colOff>104775</xdr:colOff>
      <xdr:row>7</xdr:row>
      <xdr:rowOff>114300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6391275" y="2009775"/>
          <a:ext cx="371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276225</xdr:colOff>
      <xdr:row>12</xdr:row>
      <xdr:rowOff>190500</xdr:rowOff>
    </xdr:from>
    <xdr:to>
      <xdr:col>18</xdr:col>
      <xdr:colOff>9525</xdr:colOff>
      <xdr:row>12</xdr:row>
      <xdr:rowOff>200025</xdr:rowOff>
    </xdr:to>
    <xdr:sp>
      <xdr:nvSpPr>
        <xdr:cNvPr id="4" name="ลูกศรเชื่อมต่อแบบตรง 11"/>
        <xdr:cNvSpPr>
          <a:spLocks/>
        </xdr:cNvSpPr>
      </xdr:nvSpPr>
      <xdr:spPr>
        <a:xfrm flipV="1">
          <a:off x="6934200" y="4714875"/>
          <a:ext cx="2828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190500</xdr:rowOff>
    </xdr:from>
    <xdr:to>
      <xdr:col>18</xdr:col>
      <xdr:colOff>9525</xdr:colOff>
      <xdr:row>13</xdr:row>
      <xdr:rowOff>200025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 flipV="1">
          <a:off x="6934200" y="5191125"/>
          <a:ext cx="2828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190500</xdr:rowOff>
    </xdr:from>
    <xdr:to>
      <xdr:col>18</xdr:col>
      <xdr:colOff>9525</xdr:colOff>
      <xdr:row>8</xdr:row>
      <xdr:rowOff>200025</xdr:rowOff>
    </xdr:to>
    <xdr:sp>
      <xdr:nvSpPr>
        <xdr:cNvPr id="6" name="ลูกศรเชื่อมต่อแบบตรง 7"/>
        <xdr:cNvSpPr>
          <a:spLocks/>
        </xdr:cNvSpPr>
      </xdr:nvSpPr>
      <xdr:spPr>
        <a:xfrm flipV="1">
          <a:off x="6934200" y="2571750"/>
          <a:ext cx="2828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276225</xdr:colOff>
      <xdr:row>9</xdr:row>
      <xdr:rowOff>190500</xdr:rowOff>
    </xdr:from>
    <xdr:to>
      <xdr:col>18</xdr:col>
      <xdr:colOff>9525</xdr:colOff>
      <xdr:row>9</xdr:row>
      <xdr:rowOff>200025</xdr:rowOff>
    </xdr:to>
    <xdr:sp>
      <xdr:nvSpPr>
        <xdr:cNvPr id="7" name="ลูกศรเชื่อมต่อแบบตรง 8"/>
        <xdr:cNvSpPr>
          <a:spLocks/>
        </xdr:cNvSpPr>
      </xdr:nvSpPr>
      <xdr:spPr>
        <a:xfrm flipV="1">
          <a:off x="6934200" y="3048000"/>
          <a:ext cx="2828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10</xdr:row>
      <xdr:rowOff>171450</xdr:rowOff>
    </xdr:from>
    <xdr:to>
      <xdr:col>8</xdr:col>
      <xdr:colOff>19050</xdr:colOff>
      <xdr:row>10</xdr:row>
      <xdr:rowOff>180975</xdr:rowOff>
    </xdr:to>
    <xdr:sp>
      <xdr:nvSpPr>
        <xdr:cNvPr id="1" name="ลูกศรเชื่อมต่อแบบตรง 7"/>
        <xdr:cNvSpPr>
          <a:spLocks/>
        </xdr:cNvSpPr>
      </xdr:nvSpPr>
      <xdr:spPr>
        <a:xfrm>
          <a:off x="6581775" y="4438650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</xdr:row>
      <xdr:rowOff>171450</xdr:rowOff>
    </xdr:from>
    <xdr:to>
      <xdr:col>10</xdr:col>
      <xdr:colOff>19050</xdr:colOff>
      <xdr:row>6</xdr:row>
      <xdr:rowOff>180975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515225" y="1790700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7</xdr:row>
      <xdr:rowOff>180975</xdr:rowOff>
    </xdr:from>
    <xdr:to>
      <xdr:col>18</xdr:col>
      <xdr:colOff>28575</xdr:colOff>
      <xdr:row>7</xdr:row>
      <xdr:rowOff>200025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829425" y="2343150"/>
          <a:ext cx="33432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</xdr:row>
      <xdr:rowOff>133350</xdr:rowOff>
    </xdr:from>
    <xdr:to>
      <xdr:col>7</xdr:col>
      <xdr:colOff>276225</xdr:colOff>
      <xdr:row>6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667500" y="1762125"/>
          <a:ext cx="371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171450</xdr:colOff>
      <xdr:row>9</xdr:row>
      <xdr:rowOff>200025</xdr:rowOff>
    </xdr:from>
    <xdr:to>
      <xdr:col>13</xdr:col>
      <xdr:colOff>123825</xdr:colOff>
      <xdr:row>9</xdr:row>
      <xdr:rowOff>200025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7219950" y="3257550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209550</xdr:rowOff>
    </xdr:from>
    <xdr:to>
      <xdr:col>11</xdr:col>
      <xdr:colOff>219075</xdr:colOff>
      <xdr:row>14</xdr:row>
      <xdr:rowOff>209550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7191375" y="5086350"/>
          <a:ext cx="904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171450</xdr:colOff>
      <xdr:row>8</xdr:row>
      <xdr:rowOff>200025</xdr:rowOff>
    </xdr:from>
    <xdr:to>
      <xdr:col>13</xdr:col>
      <xdr:colOff>123825</xdr:colOff>
      <xdr:row>8</xdr:row>
      <xdr:rowOff>200025</xdr:rowOff>
    </xdr:to>
    <xdr:sp>
      <xdr:nvSpPr>
        <xdr:cNvPr id="4" name="ลูกศรเชื่อมต่อแบบตรง 7"/>
        <xdr:cNvSpPr>
          <a:spLocks/>
        </xdr:cNvSpPr>
      </xdr:nvSpPr>
      <xdr:spPr>
        <a:xfrm flipV="1">
          <a:off x="7219950" y="2781300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123825</xdr:rowOff>
    </xdr:from>
    <xdr:to>
      <xdr:col>17</xdr:col>
      <xdr:colOff>257175</xdr:colOff>
      <xdr:row>13</xdr:row>
      <xdr:rowOff>142875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6562725" y="4524375"/>
          <a:ext cx="32766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114300</xdr:colOff>
      <xdr:row>23</xdr:row>
      <xdr:rowOff>171450</xdr:rowOff>
    </xdr:from>
    <xdr:to>
      <xdr:col>13</xdr:col>
      <xdr:colOff>38100</xdr:colOff>
      <xdr:row>23</xdr:row>
      <xdr:rowOff>180975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7705725" y="8648700"/>
          <a:ext cx="800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180975</xdr:rowOff>
    </xdr:from>
    <xdr:to>
      <xdr:col>17</xdr:col>
      <xdr:colOff>238125</xdr:colOff>
      <xdr:row>6</xdr:row>
      <xdr:rowOff>190500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467475" y="2714625"/>
          <a:ext cx="3248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285750</xdr:rowOff>
    </xdr:from>
    <xdr:to>
      <xdr:col>17</xdr:col>
      <xdr:colOff>276225</xdr:colOff>
      <xdr:row>4</xdr:row>
      <xdr:rowOff>295275</xdr:rowOff>
    </xdr:to>
    <xdr:sp>
      <xdr:nvSpPr>
        <xdr:cNvPr id="2" name="ลูกศรเชื่อมต่อแบบตรง 4"/>
        <xdr:cNvSpPr>
          <a:spLocks/>
        </xdr:cNvSpPr>
      </xdr:nvSpPr>
      <xdr:spPr>
        <a:xfrm flipV="1">
          <a:off x="6934200" y="1390650"/>
          <a:ext cx="2819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85725</xdr:rowOff>
    </xdr:from>
    <xdr:to>
      <xdr:col>18</xdr:col>
      <xdr:colOff>19050</xdr:colOff>
      <xdr:row>10</xdr:row>
      <xdr:rowOff>95250</xdr:rowOff>
    </xdr:to>
    <xdr:sp>
      <xdr:nvSpPr>
        <xdr:cNvPr id="3" name="ลูกศรเชื่อมต่อแบบตรง 26"/>
        <xdr:cNvSpPr>
          <a:spLocks/>
        </xdr:cNvSpPr>
      </xdr:nvSpPr>
      <xdr:spPr>
        <a:xfrm>
          <a:off x="6477000" y="392430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85725</xdr:rowOff>
    </xdr:from>
    <xdr:to>
      <xdr:col>17</xdr:col>
      <xdr:colOff>276225</xdr:colOff>
      <xdr:row>11</xdr:row>
      <xdr:rowOff>95250</xdr:rowOff>
    </xdr:to>
    <xdr:sp>
      <xdr:nvSpPr>
        <xdr:cNvPr id="4" name="ลูกศรเชื่อมต่อแบบตรง 28"/>
        <xdr:cNvSpPr>
          <a:spLocks/>
        </xdr:cNvSpPr>
      </xdr:nvSpPr>
      <xdr:spPr>
        <a:xfrm>
          <a:off x="6457950" y="420052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76200</xdr:rowOff>
    </xdr:from>
    <xdr:to>
      <xdr:col>17</xdr:col>
      <xdr:colOff>276225</xdr:colOff>
      <xdr:row>12</xdr:row>
      <xdr:rowOff>85725</xdr:rowOff>
    </xdr:to>
    <xdr:sp>
      <xdr:nvSpPr>
        <xdr:cNvPr id="5" name="ลูกศรเชื่อมต่อแบบตรง 29"/>
        <xdr:cNvSpPr>
          <a:spLocks/>
        </xdr:cNvSpPr>
      </xdr:nvSpPr>
      <xdr:spPr>
        <a:xfrm>
          <a:off x="6457950" y="446722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152400</xdr:rowOff>
    </xdr:from>
    <xdr:to>
      <xdr:col>17</xdr:col>
      <xdr:colOff>266700</xdr:colOff>
      <xdr:row>13</xdr:row>
      <xdr:rowOff>161925</xdr:rowOff>
    </xdr:to>
    <xdr:sp>
      <xdr:nvSpPr>
        <xdr:cNvPr id="6" name="ลูกศรเชื่อมต่อแบบตรง 30"/>
        <xdr:cNvSpPr>
          <a:spLocks/>
        </xdr:cNvSpPr>
      </xdr:nvSpPr>
      <xdr:spPr>
        <a:xfrm>
          <a:off x="6448425" y="48196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466725</xdr:rowOff>
    </xdr:from>
    <xdr:to>
      <xdr:col>18</xdr:col>
      <xdr:colOff>9525</xdr:colOff>
      <xdr:row>14</xdr:row>
      <xdr:rowOff>0</xdr:rowOff>
    </xdr:to>
    <xdr:sp>
      <xdr:nvSpPr>
        <xdr:cNvPr id="7" name="ลูกศรเชื่อมต่อแบบตรง 31"/>
        <xdr:cNvSpPr>
          <a:spLocks/>
        </xdr:cNvSpPr>
      </xdr:nvSpPr>
      <xdr:spPr>
        <a:xfrm>
          <a:off x="6467475" y="513397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95250</xdr:rowOff>
    </xdr:from>
    <xdr:to>
      <xdr:col>17</xdr:col>
      <xdr:colOff>257175</xdr:colOff>
      <xdr:row>15</xdr:row>
      <xdr:rowOff>104775</xdr:rowOff>
    </xdr:to>
    <xdr:sp>
      <xdr:nvSpPr>
        <xdr:cNvPr id="8" name="ลูกศรเชื่อมต่อแบบตรง 32"/>
        <xdr:cNvSpPr>
          <a:spLocks/>
        </xdr:cNvSpPr>
      </xdr:nvSpPr>
      <xdr:spPr>
        <a:xfrm>
          <a:off x="6438900" y="551497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85725</xdr:rowOff>
    </xdr:from>
    <xdr:to>
      <xdr:col>17</xdr:col>
      <xdr:colOff>276225</xdr:colOff>
      <xdr:row>16</xdr:row>
      <xdr:rowOff>95250</xdr:rowOff>
    </xdr:to>
    <xdr:sp>
      <xdr:nvSpPr>
        <xdr:cNvPr id="9" name="ลูกศรเชื่อมต่อแบบตรง 33"/>
        <xdr:cNvSpPr>
          <a:spLocks/>
        </xdr:cNvSpPr>
      </xdr:nvSpPr>
      <xdr:spPr>
        <a:xfrm>
          <a:off x="6457950" y="598170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76200</xdr:rowOff>
    </xdr:from>
    <xdr:to>
      <xdr:col>17</xdr:col>
      <xdr:colOff>247650</xdr:colOff>
      <xdr:row>17</xdr:row>
      <xdr:rowOff>85725</xdr:rowOff>
    </xdr:to>
    <xdr:sp>
      <xdr:nvSpPr>
        <xdr:cNvPr id="10" name="ลูกศรเชื่อมต่อแบบตรง 34"/>
        <xdr:cNvSpPr>
          <a:spLocks/>
        </xdr:cNvSpPr>
      </xdr:nvSpPr>
      <xdr:spPr>
        <a:xfrm>
          <a:off x="6429375" y="624840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85725</xdr:rowOff>
    </xdr:from>
    <xdr:to>
      <xdr:col>17</xdr:col>
      <xdr:colOff>228600</xdr:colOff>
      <xdr:row>18</xdr:row>
      <xdr:rowOff>95250</xdr:rowOff>
    </xdr:to>
    <xdr:sp>
      <xdr:nvSpPr>
        <xdr:cNvPr id="11" name="ลูกศรเชื่อมต่อแบบตรง 35"/>
        <xdr:cNvSpPr>
          <a:spLocks/>
        </xdr:cNvSpPr>
      </xdr:nvSpPr>
      <xdr:spPr>
        <a:xfrm>
          <a:off x="6410325" y="65341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22</xdr:row>
      <xdr:rowOff>76200</xdr:rowOff>
    </xdr:from>
    <xdr:to>
      <xdr:col>17</xdr:col>
      <xdr:colOff>257175</xdr:colOff>
      <xdr:row>22</xdr:row>
      <xdr:rowOff>85725</xdr:rowOff>
    </xdr:to>
    <xdr:sp>
      <xdr:nvSpPr>
        <xdr:cNvPr id="12" name="ลูกศรเชื่อมต่อแบบตรง 36"/>
        <xdr:cNvSpPr>
          <a:spLocks/>
        </xdr:cNvSpPr>
      </xdr:nvSpPr>
      <xdr:spPr>
        <a:xfrm>
          <a:off x="6438900" y="76390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24</xdr:row>
      <xdr:rowOff>76200</xdr:rowOff>
    </xdr:from>
    <xdr:to>
      <xdr:col>17</xdr:col>
      <xdr:colOff>238125</xdr:colOff>
      <xdr:row>24</xdr:row>
      <xdr:rowOff>85725</xdr:rowOff>
    </xdr:to>
    <xdr:sp>
      <xdr:nvSpPr>
        <xdr:cNvPr id="13" name="ลูกศรเชื่อมต่อแบบตรง 37"/>
        <xdr:cNvSpPr>
          <a:spLocks/>
        </xdr:cNvSpPr>
      </xdr:nvSpPr>
      <xdr:spPr>
        <a:xfrm>
          <a:off x="6419850" y="819150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85725</xdr:rowOff>
    </xdr:from>
    <xdr:to>
      <xdr:col>17</xdr:col>
      <xdr:colOff>219075</xdr:colOff>
      <xdr:row>23</xdr:row>
      <xdr:rowOff>95250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6400800" y="792480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15</xdr:row>
      <xdr:rowOff>209550</xdr:rowOff>
    </xdr:from>
    <xdr:to>
      <xdr:col>18</xdr:col>
      <xdr:colOff>19050</xdr:colOff>
      <xdr:row>15</xdr:row>
      <xdr:rowOff>219075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7029450" y="5534025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180975</xdr:rowOff>
    </xdr:from>
    <xdr:to>
      <xdr:col>18</xdr:col>
      <xdr:colOff>133350</xdr:colOff>
      <xdr:row>13</xdr:row>
      <xdr:rowOff>190500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7143750" y="4629150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219075</xdr:rowOff>
    </xdr:from>
    <xdr:to>
      <xdr:col>18</xdr:col>
      <xdr:colOff>0</xdr:colOff>
      <xdr:row>8</xdr:row>
      <xdr:rowOff>228600</xdr:rowOff>
    </xdr:to>
    <xdr:sp>
      <xdr:nvSpPr>
        <xdr:cNvPr id="3" name="ลูกศรเชื่อมต่อแบบตรง 6"/>
        <xdr:cNvSpPr>
          <a:spLocks/>
        </xdr:cNvSpPr>
      </xdr:nvSpPr>
      <xdr:spPr>
        <a:xfrm flipV="1">
          <a:off x="7010400" y="2809875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219075</xdr:rowOff>
    </xdr:from>
    <xdr:to>
      <xdr:col>18</xdr:col>
      <xdr:colOff>0</xdr:colOff>
      <xdr:row>9</xdr:row>
      <xdr:rowOff>228600</xdr:rowOff>
    </xdr:to>
    <xdr:sp>
      <xdr:nvSpPr>
        <xdr:cNvPr id="4" name="ลูกศรเชื่อมต่อแบบตรง 8"/>
        <xdr:cNvSpPr>
          <a:spLocks/>
        </xdr:cNvSpPr>
      </xdr:nvSpPr>
      <xdr:spPr>
        <a:xfrm flipV="1">
          <a:off x="7010400" y="3333750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171450</xdr:rowOff>
    </xdr:from>
    <xdr:to>
      <xdr:col>18</xdr:col>
      <xdr:colOff>66675</xdr:colOff>
      <xdr:row>17</xdr:row>
      <xdr:rowOff>180975</xdr:rowOff>
    </xdr:to>
    <xdr:sp>
      <xdr:nvSpPr>
        <xdr:cNvPr id="5" name="ลูกศรเชื่อมต่อแบบตรง 9"/>
        <xdr:cNvSpPr>
          <a:spLocks/>
        </xdr:cNvSpPr>
      </xdr:nvSpPr>
      <xdr:spPr>
        <a:xfrm flipV="1">
          <a:off x="7077075" y="6210300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161925</xdr:rowOff>
    </xdr:from>
    <xdr:to>
      <xdr:col>18</xdr:col>
      <xdr:colOff>0</xdr:colOff>
      <xdr:row>7</xdr:row>
      <xdr:rowOff>171450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7010400" y="2219325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190500</xdr:rowOff>
    </xdr:from>
    <xdr:to>
      <xdr:col>18</xdr:col>
      <xdr:colOff>47625</xdr:colOff>
      <xdr:row>14</xdr:row>
      <xdr:rowOff>200025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 flipV="1">
          <a:off x="7058025" y="5076825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76200</xdr:rowOff>
    </xdr:from>
    <xdr:to>
      <xdr:col>18</xdr:col>
      <xdr:colOff>38100</xdr:colOff>
      <xdr:row>16</xdr:row>
      <xdr:rowOff>85725</xdr:rowOff>
    </xdr:to>
    <xdr:sp>
      <xdr:nvSpPr>
        <xdr:cNvPr id="8" name="ลูกศรเชื่อมต่อแบบตรง 13"/>
        <xdr:cNvSpPr>
          <a:spLocks/>
        </xdr:cNvSpPr>
      </xdr:nvSpPr>
      <xdr:spPr>
        <a:xfrm flipV="1">
          <a:off x="7048500" y="5838825"/>
          <a:ext cx="2505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8</xdr:row>
      <xdr:rowOff>438150</xdr:rowOff>
    </xdr:from>
    <xdr:to>
      <xdr:col>17</xdr:col>
      <xdr:colOff>95250</xdr:colOff>
      <xdr:row>8</xdr:row>
      <xdr:rowOff>438150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38975" y="2724150"/>
          <a:ext cx="3028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285750</xdr:rowOff>
    </xdr:from>
    <xdr:to>
      <xdr:col>17</xdr:col>
      <xdr:colOff>247650</xdr:colOff>
      <xdr:row>8</xdr:row>
      <xdr:rowOff>285750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58050" y="26670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9</xdr:row>
      <xdr:rowOff>314325</xdr:rowOff>
    </xdr:from>
    <xdr:to>
      <xdr:col>17</xdr:col>
      <xdr:colOff>219075</xdr:colOff>
      <xdr:row>9</xdr:row>
      <xdr:rowOff>352425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7400925" y="3562350"/>
          <a:ext cx="23431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285750</xdr:rowOff>
    </xdr:from>
    <xdr:to>
      <xdr:col>17</xdr:col>
      <xdr:colOff>247650</xdr:colOff>
      <xdr:row>7</xdr:row>
      <xdr:rowOff>285750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7258050" y="21907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4</xdr:row>
      <xdr:rowOff>161925</xdr:rowOff>
    </xdr:from>
    <xdr:to>
      <xdr:col>9</xdr:col>
      <xdr:colOff>133350</xdr:colOff>
      <xdr:row>4</xdr:row>
      <xdr:rowOff>171450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124700" y="1238250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4</xdr:row>
      <xdr:rowOff>161925</xdr:rowOff>
    </xdr:from>
    <xdr:to>
      <xdr:col>12</xdr:col>
      <xdr:colOff>285750</xdr:colOff>
      <xdr:row>4</xdr:row>
      <xdr:rowOff>171450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124825" y="1238250"/>
          <a:ext cx="257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295275</xdr:rowOff>
    </xdr:from>
    <xdr:to>
      <xdr:col>18</xdr:col>
      <xdr:colOff>28575</xdr:colOff>
      <xdr:row>5</xdr:row>
      <xdr:rowOff>304800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534150" y="197167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180975</xdr:rowOff>
    </xdr:from>
    <xdr:to>
      <xdr:col>18</xdr:col>
      <xdr:colOff>28575</xdr:colOff>
      <xdr:row>8</xdr:row>
      <xdr:rowOff>190500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6534150" y="360997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18</xdr:col>
      <xdr:colOff>28575</xdr:colOff>
      <xdr:row>7</xdr:row>
      <xdr:rowOff>0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6534150" y="295275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295275</xdr:rowOff>
    </xdr:from>
    <xdr:to>
      <xdr:col>18</xdr:col>
      <xdr:colOff>28575</xdr:colOff>
      <xdr:row>7</xdr:row>
      <xdr:rowOff>304800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6534150" y="3248025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171450</xdr:colOff>
      <xdr:row>6</xdr:row>
      <xdr:rowOff>257175</xdr:rowOff>
    </xdr:from>
    <xdr:to>
      <xdr:col>18</xdr:col>
      <xdr:colOff>95250</xdr:colOff>
      <xdr:row>6</xdr:row>
      <xdr:rowOff>266700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6600825" y="2647950"/>
          <a:ext cx="3295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7</xdr:row>
      <xdr:rowOff>238125</xdr:rowOff>
    </xdr:from>
    <xdr:to>
      <xdr:col>17</xdr:col>
      <xdr:colOff>266700</xdr:colOff>
      <xdr:row>7</xdr:row>
      <xdr:rowOff>247650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39000" y="3629025"/>
          <a:ext cx="2552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247650</xdr:colOff>
      <xdr:row>8</xdr:row>
      <xdr:rowOff>114300</xdr:rowOff>
    </xdr:from>
    <xdr:to>
      <xdr:col>17</xdr:col>
      <xdr:colOff>266700</xdr:colOff>
      <xdr:row>8</xdr:row>
      <xdr:rowOff>114300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9496425" y="39814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9</xdr:row>
      <xdr:rowOff>266700</xdr:rowOff>
    </xdr:from>
    <xdr:to>
      <xdr:col>14</xdr:col>
      <xdr:colOff>209550</xdr:colOff>
      <xdr:row>9</xdr:row>
      <xdr:rowOff>266700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7600950" y="46101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123825</xdr:rowOff>
    </xdr:from>
    <xdr:to>
      <xdr:col>18</xdr:col>
      <xdr:colOff>19050</xdr:colOff>
      <xdr:row>4</xdr:row>
      <xdr:rowOff>133350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7448550" y="1200150"/>
          <a:ext cx="2409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180975</xdr:colOff>
      <xdr:row>5</xdr:row>
      <xdr:rowOff>276225</xdr:rowOff>
    </xdr:from>
    <xdr:to>
      <xdr:col>18</xdr:col>
      <xdr:colOff>9525</xdr:colOff>
      <xdr:row>5</xdr:row>
      <xdr:rowOff>276225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7477125" y="164782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123825</xdr:rowOff>
    </xdr:from>
    <xdr:to>
      <xdr:col>18</xdr:col>
      <xdr:colOff>28575</xdr:colOff>
      <xdr:row>6</xdr:row>
      <xdr:rowOff>133350</xdr:rowOff>
    </xdr:to>
    <xdr:sp>
      <xdr:nvSpPr>
        <xdr:cNvPr id="3" name="ลูกศรเชื่อมต่อแบบตรง 4"/>
        <xdr:cNvSpPr>
          <a:spLocks/>
        </xdr:cNvSpPr>
      </xdr:nvSpPr>
      <xdr:spPr>
        <a:xfrm flipV="1">
          <a:off x="7467600" y="2019300"/>
          <a:ext cx="2400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12</xdr:row>
      <xdr:rowOff>180975</xdr:rowOff>
    </xdr:from>
    <xdr:to>
      <xdr:col>18</xdr:col>
      <xdr:colOff>19050</xdr:colOff>
      <xdr:row>12</xdr:row>
      <xdr:rowOff>190500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7038975" y="6162675"/>
          <a:ext cx="2819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114300</xdr:rowOff>
    </xdr:from>
    <xdr:to>
      <xdr:col>18</xdr:col>
      <xdr:colOff>19050</xdr:colOff>
      <xdr:row>6</xdr:row>
      <xdr:rowOff>142875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6534150" y="1743075"/>
          <a:ext cx="33242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323850</xdr:rowOff>
    </xdr:from>
    <xdr:to>
      <xdr:col>18</xdr:col>
      <xdr:colOff>19050</xdr:colOff>
      <xdr:row>7</xdr:row>
      <xdr:rowOff>333375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V="1">
          <a:off x="7343775" y="2428875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247650</xdr:rowOff>
    </xdr:from>
    <xdr:to>
      <xdr:col>10</xdr:col>
      <xdr:colOff>266700</xdr:colOff>
      <xdr:row>11</xdr:row>
      <xdr:rowOff>257175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7334250" y="3848100"/>
          <a:ext cx="504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295275</xdr:rowOff>
    </xdr:from>
    <xdr:to>
      <xdr:col>17</xdr:col>
      <xdr:colOff>257175</xdr:colOff>
      <xdr:row>8</xdr:row>
      <xdr:rowOff>304800</xdr:rowOff>
    </xdr:to>
    <xdr:sp>
      <xdr:nvSpPr>
        <xdr:cNvPr id="1" name="ลูกศรเชื่อมต่อแบบตรง 3"/>
        <xdr:cNvSpPr>
          <a:spLocks/>
        </xdr:cNvSpPr>
      </xdr:nvSpPr>
      <xdr:spPr>
        <a:xfrm flipV="1">
          <a:off x="7258050" y="3305175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323850</xdr:rowOff>
    </xdr:from>
    <xdr:to>
      <xdr:col>17</xdr:col>
      <xdr:colOff>257175</xdr:colOff>
      <xdr:row>9</xdr:row>
      <xdr:rowOff>333375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7258050" y="3867150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295275</xdr:rowOff>
    </xdr:from>
    <xdr:to>
      <xdr:col>17</xdr:col>
      <xdr:colOff>257175</xdr:colOff>
      <xdr:row>4</xdr:row>
      <xdr:rowOff>304800</xdr:rowOff>
    </xdr:to>
    <xdr:sp>
      <xdr:nvSpPr>
        <xdr:cNvPr id="3" name="ลูกศรเชื่อมต่อแบบตรง 4"/>
        <xdr:cNvSpPr>
          <a:spLocks/>
        </xdr:cNvSpPr>
      </xdr:nvSpPr>
      <xdr:spPr>
        <a:xfrm flipV="1">
          <a:off x="7258050" y="1400175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L26"/>
  <sheetViews>
    <sheetView view="pageBreakPreview" zoomScale="60" zoomScalePageLayoutView="0" workbookViewId="0" topLeftCell="A1">
      <selection activeCell="O21" sqref="O21"/>
    </sheetView>
  </sheetViews>
  <sheetFormatPr defaultColWidth="9.140625" defaultRowHeight="21.75"/>
  <sheetData>
    <row r="1" spans="1:12" ht="24">
      <c r="A1" s="1"/>
      <c r="B1" s="1"/>
      <c r="C1" s="1"/>
      <c r="D1" s="1"/>
      <c r="E1" s="1"/>
      <c r="F1" s="1"/>
      <c r="G1" s="1"/>
      <c r="H1" s="1"/>
      <c r="I1" s="1"/>
      <c r="J1" s="13"/>
      <c r="L1" s="16"/>
    </row>
    <row r="2" spans="1:10" ht="21.75">
      <c r="A2" s="1"/>
      <c r="B2" s="1"/>
      <c r="C2" s="1"/>
      <c r="D2" s="1"/>
      <c r="E2" s="1"/>
      <c r="F2" s="1"/>
      <c r="G2" s="1"/>
      <c r="H2" s="1"/>
      <c r="I2" s="1"/>
      <c r="J2" s="13"/>
    </row>
    <row r="3" spans="1:10" ht="21.75">
      <c r="A3" s="1"/>
      <c r="B3" s="1"/>
      <c r="C3" s="1"/>
      <c r="D3" s="1"/>
      <c r="E3" s="1"/>
      <c r="F3" s="1"/>
      <c r="G3" s="1"/>
      <c r="H3" s="1"/>
      <c r="I3" s="1"/>
      <c r="J3" s="13"/>
    </row>
    <row r="4" spans="1:10" ht="21.75">
      <c r="A4" s="1"/>
      <c r="B4" s="1"/>
      <c r="C4" s="1"/>
      <c r="D4" s="1"/>
      <c r="E4" s="1"/>
      <c r="F4" s="1"/>
      <c r="G4" s="1"/>
      <c r="H4" s="1"/>
      <c r="I4" s="1"/>
      <c r="J4" s="13"/>
    </row>
    <row r="5" spans="1:10" ht="21.75">
      <c r="A5" s="1"/>
      <c r="B5" s="1"/>
      <c r="C5" s="1"/>
      <c r="D5" s="1"/>
      <c r="E5" s="1"/>
      <c r="F5" s="1"/>
      <c r="G5" s="1"/>
      <c r="H5" s="1"/>
      <c r="I5" s="1"/>
      <c r="J5" s="13"/>
    </row>
    <row r="6" spans="1:10" ht="21.75">
      <c r="A6" s="1"/>
      <c r="B6" s="1"/>
      <c r="C6" s="1"/>
      <c r="D6" s="1"/>
      <c r="E6" s="1"/>
      <c r="F6" s="1"/>
      <c r="G6" s="1"/>
      <c r="H6" s="1"/>
      <c r="I6" s="1"/>
      <c r="J6" s="13"/>
    </row>
    <row r="7" spans="1:9" ht="21.75">
      <c r="A7" s="1"/>
      <c r="B7" s="1"/>
      <c r="C7" s="1"/>
      <c r="D7" s="1"/>
      <c r="E7" s="1"/>
      <c r="F7" s="1"/>
      <c r="G7" s="1"/>
      <c r="H7" s="1"/>
      <c r="I7" s="1"/>
    </row>
    <row r="8" spans="1:9" ht="21.75">
      <c r="A8" s="1"/>
      <c r="B8" s="1"/>
      <c r="C8" s="1"/>
      <c r="D8" s="1"/>
      <c r="E8" s="1"/>
      <c r="F8" s="1"/>
      <c r="G8" s="1"/>
      <c r="H8" s="1"/>
      <c r="I8" s="1"/>
    </row>
    <row r="9" spans="1:9" ht="21.75">
      <c r="A9" s="1"/>
      <c r="B9" s="1"/>
      <c r="C9" s="1"/>
      <c r="D9" s="1"/>
      <c r="E9" s="1"/>
      <c r="F9" s="1"/>
      <c r="G9" s="1"/>
      <c r="H9" s="1"/>
      <c r="I9" s="1"/>
    </row>
    <row r="10" spans="1:9" ht="21.75">
      <c r="A10" s="1"/>
      <c r="B10" s="1"/>
      <c r="C10" s="1"/>
      <c r="D10" s="1"/>
      <c r="E10" s="1"/>
      <c r="F10" s="1"/>
      <c r="G10" s="1"/>
      <c r="H10" s="1"/>
      <c r="I10" s="1"/>
    </row>
    <row r="11" spans="1:9" ht="21.75">
      <c r="A11" s="1"/>
      <c r="B11" s="1"/>
      <c r="C11" s="1"/>
      <c r="D11" s="1"/>
      <c r="E11" s="1"/>
      <c r="F11" s="1"/>
      <c r="G11" s="1"/>
      <c r="H11" s="1"/>
      <c r="I11" s="1"/>
    </row>
    <row r="12" spans="1:9" ht="21.75">
      <c r="A12" s="1"/>
      <c r="B12" s="1"/>
      <c r="C12" s="1"/>
      <c r="D12" s="1"/>
      <c r="E12" s="1"/>
      <c r="F12" s="1"/>
      <c r="G12" s="1"/>
      <c r="H12" s="1"/>
      <c r="I12" s="1"/>
    </row>
    <row r="13" spans="1:12" ht="60.75">
      <c r="A13" s="228" t="s">
        <v>262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</row>
    <row r="14" spans="1:12" ht="21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0.75">
      <c r="A15" s="228" t="s">
        <v>263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9" ht="21.75">
      <c r="A16" s="1"/>
      <c r="B16" s="1"/>
      <c r="C16" s="1"/>
      <c r="D16" s="1"/>
      <c r="E16" s="1"/>
      <c r="F16" s="1"/>
      <c r="G16" s="1"/>
      <c r="H16" s="1"/>
      <c r="I16" s="1"/>
    </row>
    <row r="17" spans="1:9" ht="21.75">
      <c r="A17" s="1"/>
      <c r="B17" s="1"/>
      <c r="C17" s="1"/>
      <c r="D17" s="1"/>
      <c r="E17" s="1"/>
      <c r="F17" s="1"/>
      <c r="G17" s="1"/>
      <c r="H17" s="1"/>
      <c r="I17" s="1"/>
    </row>
    <row r="18" spans="1:9" ht="21.75">
      <c r="A18" s="1"/>
      <c r="B18" s="1"/>
      <c r="C18" s="1"/>
      <c r="D18" s="1"/>
      <c r="E18" s="1"/>
      <c r="F18" s="1"/>
      <c r="G18" s="1"/>
      <c r="H18" s="1"/>
      <c r="I18" s="1"/>
    </row>
    <row r="19" spans="1:9" ht="21.75">
      <c r="A19" s="1"/>
      <c r="B19" s="1"/>
      <c r="C19" s="1"/>
      <c r="D19" s="1"/>
      <c r="E19" s="1"/>
      <c r="F19" s="1"/>
      <c r="G19" s="1"/>
      <c r="H19" s="1"/>
      <c r="I19" s="1"/>
    </row>
    <row r="20" spans="1:9" ht="21.75">
      <c r="A20" s="1"/>
      <c r="B20" s="1"/>
      <c r="C20" s="1"/>
      <c r="D20" s="1"/>
      <c r="E20" s="1"/>
      <c r="F20" s="1"/>
      <c r="G20" s="1"/>
      <c r="H20" s="1"/>
      <c r="I20" s="1"/>
    </row>
    <row r="21" spans="1:9" ht="21.75">
      <c r="A21" s="1"/>
      <c r="B21" s="1"/>
      <c r="C21" s="1"/>
      <c r="D21" s="1"/>
      <c r="E21" s="1"/>
      <c r="F21" s="1"/>
      <c r="G21" s="1"/>
      <c r="H21" s="1"/>
      <c r="I21" s="1"/>
    </row>
    <row r="22" spans="1:9" ht="21.75">
      <c r="A22" s="1"/>
      <c r="B22" s="1"/>
      <c r="C22" s="1"/>
      <c r="D22" s="1"/>
      <c r="E22" s="1"/>
      <c r="F22" s="1"/>
      <c r="G22" s="1"/>
      <c r="H22" s="1"/>
      <c r="I22" s="1"/>
    </row>
    <row r="23" spans="1:9" ht="21.75">
      <c r="A23" s="1"/>
      <c r="B23" s="1"/>
      <c r="C23" s="1"/>
      <c r="D23" s="1"/>
      <c r="E23" s="1"/>
      <c r="F23" s="1"/>
      <c r="G23" s="1"/>
      <c r="H23" s="1"/>
      <c r="I23" s="1"/>
    </row>
    <row r="24" spans="1:9" ht="21.75">
      <c r="A24" s="1"/>
      <c r="B24" s="1"/>
      <c r="C24" s="1"/>
      <c r="D24" s="1"/>
      <c r="E24" s="1"/>
      <c r="F24" s="1"/>
      <c r="G24" s="1"/>
      <c r="H24" s="1"/>
      <c r="I24" s="1"/>
    </row>
    <row r="25" spans="1:9" ht="21.75">
      <c r="A25" s="1"/>
      <c r="B25" s="1"/>
      <c r="C25" s="1"/>
      <c r="D25" s="1"/>
      <c r="E25" s="1"/>
      <c r="F25" s="1"/>
      <c r="G25" s="1"/>
      <c r="H25" s="1"/>
      <c r="I25" s="1"/>
    </row>
    <row r="26" spans="1:9" ht="24">
      <c r="A26" s="1"/>
      <c r="B26" s="1"/>
      <c r="C26" s="1"/>
      <c r="D26" s="1"/>
      <c r="E26" s="1"/>
      <c r="F26" s="1"/>
      <c r="G26" s="1"/>
      <c r="H26" s="1"/>
      <c r="I26" s="15"/>
    </row>
  </sheetData>
  <sheetProtection/>
  <mergeCells count="2">
    <mergeCell ref="A13:L13"/>
    <mergeCell ref="A15:L15"/>
  </mergeCells>
  <printOptions/>
  <pageMargins left="0.2362204724409449" right="0.2362204724409449" top="0.36" bottom="0.3937007874015748" header="0.31496062992125984" footer="0.2362204724409449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R18"/>
  <sheetViews>
    <sheetView view="pageBreakPreview" zoomScale="98" zoomScaleNormal="90" zoomScaleSheetLayoutView="98" zoomScalePageLayoutView="0" workbookViewId="0" topLeftCell="A1">
      <selection activeCell="A18" sqref="A18:R18"/>
    </sheetView>
  </sheetViews>
  <sheetFormatPr defaultColWidth="9.140625" defaultRowHeight="21.75" customHeight="1"/>
  <cols>
    <col min="1" max="1" width="4.00390625" style="46" customWidth="1"/>
    <col min="2" max="2" width="24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2.1406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4" t="s">
        <v>64</v>
      </c>
      <c r="B1" s="25"/>
      <c r="C1" s="31"/>
      <c r="D1" s="30"/>
      <c r="E1" s="31"/>
      <c r="F1" s="30"/>
    </row>
    <row r="2" spans="1:6" s="3" customFormat="1" ht="21.75" customHeight="1">
      <c r="A2" s="18"/>
      <c r="B2" s="26" t="s">
        <v>68</v>
      </c>
      <c r="C2" s="36"/>
      <c r="D2" s="34"/>
      <c r="E2" s="36"/>
      <c r="F2" s="34"/>
    </row>
    <row r="3" spans="1:18" s="3" customFormat="1" ht="19.5" customHeight="1">
      <c r="A3" s="253" t="s">
        <v>15</v>
      </c>
      <c r="B3" s="255" t="s">
        <v>16</v>
      </c>
      <c r="C3" s="243" t="s">
        <v>6</v>
      </c>
      <c r="D3" s="109" t="s">
        <v>13</v>
      </c>
      <c r="E3" s="243" t="s">
        <v>150</v>
      </c>
      <c r="F3" s="246" t="s">
        <v>5</v>
      </c>
      <c r="G3" s="247" t="str">
        <f>'3.3.'!G3:I3</f>
        <v> พ.ศ.2559</v>
      </c>
      <c r="H3" s="247"/>
      <c r="I3" s="247"/>
      <c r="J3" s="273" t="str">
        <f>'3.3.'!J3:L3</f>
        <v>พ.ศ.2560</v>
      </c>
      <c r="K3" s="274"/>
      <c r="L3" s="274"/>
      <c r="M3" s="274"/>
      <c r="N3" s="274"/>
      <c r="O3" s="274"/>
      <c r="P3" s="274"/>
      <c r="Q3" s="274"/>
      <c r="R3" s="275"/>
    </row>
    <row r="4" spans="1:18" s="3" customFormat="1" ht="21.75">
      <c r="A4" s="269"/>
      <c r="B4" s="269"/>
      <c r="C4" s="245"/>
      <c r="D4" s="96" t="s">
        <v>17</v>
      </c>
      <c r="E4" s="248"/>
      <c r="F4" s="245"/>
      <c r="G4" s="97" t="s">
        <v>180</v>
      </c>
      <c r="H4" s="97" t="s">
        <v>181</v>
      </c>
      <c r="I4" s="97" t="s">
        <v>182</v>
      </c>
      <c r="J4" s="97" t="s">
        <v>183</v>
      </c>
      <c r="K4" s="97" t="s">
        <v>184</v>
      </c>
      <c r="L4" s="97" t="s">
        <v>185</v>
      </c>
      <c r="M4" s="97" t="s">
        <v>186</v>
      </c>
      <c r="N4" s="97" t="s">
        <v>187</v>
      </c>
      <c r="O4" s="97" t="s">
        <v>188</v>
      </c>
      <c r="P4" s="97" t="s">
        <v>189</v>
      </c>
      <c r="Q4" s="97" t="s">
        <v>190</v>
      </c>
      <c r="R4" s="97" t="s">
        <v>191</v>
      </c>
    </row>
    <row r="5" spans="1:18" s="3" customFormat="1" ht="23.25" customHeight="1">
      <c r="A5" s="44">
        <v>1</v>
      </c>
      <c r="B5" s="276" t="s">
        <v>159</v>
      </c>
      <c r="C5" s="133" t="s">
        <v>160</v>
      </c>
      <c r="D5" s="132">
        <v>150000</v>
      </c>
      <c r="E5" s="114" t="s">
        <v>196</v>
      </c>
      <c r="F5" s="135" t="s">
        <v>161</v>
      </c>
      <c r="G5" s="98"/>
      <c r="H5" s="98"/>
      <c r="I5" s="98"/>
      <c r="J5" s="98"/>
      <c r="K5" s="99"/>
      <c r="L5" s="99"/>
      <c r="M5" s="99"/>
      <c r="N5" s="99"/>
      <c r="O5" s="99"/>
      <c r="P5" s="99"/>
      <c r="Q5" s="99"/>
      <c r="R5" s="99"/>
    </row>
    <row r="6" spans="1:18" s="3" customFormat="1" ht="41.25" customHeight="1">
      <c r="A6" s="45"/>
      <c r="B6" s="266"/>
      <c r="C6" s="133" t="s">
        <v>269</v>
      </c>
      <c r="D6" s="132">
        <v>50000</v>
      </c>
      <c r="E6" s="138" t="s">
        <v>196</v>
      </c>
      <c r="F6" s="115" t="s">
        <v>270</v>
      </c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</row>
    <row r="7" spans="1:18" s="3" customFormat="1" ht="23.25" customHeight="1">
      <c r="A7" s="52"/>
      <c r="B7" s="194"/>
      <c r="C7" s="133" t="s">
        <v>160</v>
      </c>
      <c r="D7" s="132">
        <v>50000</v>
      </c>
      <c r="E7" s="138" t="s">
        <v>196</v>
      </c>
      <c r="F7" s="115" t="s">
        <v>162</v>
      </c>
      <c r="G7" s="98"/>
      <c r="H7" s="98"/>
      <c r="I7" s="98"/>
      <c r="J7" s="98"/>
      <c r="K7" s="99"/>
      <c r="L7" s="99"/>
      <c r="M7" s="99"/>
      <c r="N7" s="99"/>
      <c r="O7" s="99"/>
      <c r="P7" s="99"/>
      <c r="Q7" s="99"/>
      <c r="R7" s="99"/>
    </row>
    <row r="8" spans="1:6" s="5" customFormat="1" ht="21.75">
      <c r="A8" s="18"/>
      <c r="B8" s="26" t="s">
        <v>69</v>
      </c>
      <c r="C8" s="36"/>
      <c r="D8" s="34"/>
      <c r="E8" s="36"/>
      <c r="F8" s="34"/>
    </row>
    <row r="9" ht="21.75" customHeight="1">
      <c r="B9" s="47" t="s">
        <v>196</v>
      </c>
    </row>
    <row r="18" spans="1:18" ht="21.75" customHeight="1">
      <c r="A18" s="268">
        <v>12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</row>
  </sheetData>
  <sheetProtection/>
  <mergeCells count="9">
    <mergeCell ref="A18:R18"/>
    <mergeCell ref="G3:I3"/>
    <mergeCell ref="J3:R3"/>
    <mergeCell ref="E3:E4"/>
    <mergeCell ref="F3:F4"/>
    <mergeCell ref="B5:B6"/>
    <mergeCell ref="A3:A4"/>
    <mergeCell ref="B3:B4"/>
    <mergeCell ref="C3:C4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R16"/>
  <sheetViews>
    <sheetView view="pageBreakPreview" zoomScale="98" zoomScaleNormal="90" zoomScaleSheetLayoutView="98" zoomScalePageLayoutView="0" workbookViewId="0" topLeftCell="A1">
      <selection activeCell="A16" sqref="A16:R16"/>
    </sheetView>
  </sheetViews>
  <sheetFormatPr defaultColWidth="9.140625" defaultRowHeight="21.75" customHeight="1"/>
  <cols>
    <col min="1" max="1" width="4.00390625" style="46" customWidth="1"/>
    <col min="2" max="2" width="24.140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2.85156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2" ht="21.75" customHeight="1">
      <c r="A1" s="24" t="s">
        <v>75</v>
      </c>
      <c r="B1" s="25"/>
    </row>
    <row r="2" spans="1:6" ht="21.75" customHeight="1">
      <c r="A2" s="24"/>
      <c r="B2" s="23" t="s">
        <v>194</v>
      </c>
      <c r="C2" s="23"/>
      <c r="D2" s="23"/>
      <c r="E2" s="23"/>
      <c r="F2" s="18"/>
    </row>
    <row r="3" spans="1:6" ht="21.75" customHeight="1">
      <c r="A3" s="24"/>
      <c r="B3" s="239" t="s">
        <v>200</v>
      </c>
      <c r="C3" s="239"/>
      <c r="D3" s="239"/>
      <c r="E3" s="239"/>
      <c r="F3" s="239"/>
    </row>
    <row r="4" spans="1:6" s="3" customFormat="1" ht="21.75" customHeight="1">
      <c r="A4" s="18"/>
      <c r="B4" s="26" t="s">
        <v>76</v>
      </c>
      <c r="C4" s="36"/>
      <c r="D4" s="34"/>
      <c r="E4" s="36"/>
      <c r="F4" s="34"/>
    </row>
    <row r="5" spans="1:18" s="3" customFormat="1" ht="19.5" customHeight="1">
      <c r="A5" s="253" t="s">
        <v>15</v>
      </c>
      <c r="B5" s="255" t="s">
        <v>16</v>
      </c>
      <c r="C5" s="243" t="s">
        <v>6</v>
      </c>
      <c r="D5" s="109" t="s">
        <v>13</v>
      </c>
      <c r="E5" s="243" t="s">
        <v>150</v>
      </c>
      <c r="F5" s="246" t="s">
        <v>5</v>
      </c>
      <c r="G5" s="247" t="str">
        <f>'3.4-3.5'!G3:I3</f>
        <v> พ.ศ.2559</v>
      </c>
      <c r="H5" s="247"/>
      <c r="I5" s="247"/>
      <c r="J5" s="247" t="str">
        <f>'3.4-3.5'!J3:R3</f>
        <v>พ.ศ.2560</v>
      </c>
      <c r="K5" s="247"/>
      <c r="L5" s="247"/>
      <c r="M5" s="247"/>
      <c r="N5" s="247"/>
      <c r="O5" s="247"/>
      <c r="P5" s="247"/>
      <c r="Q5" s="247"/>
      <c r="R5" s="247"/>
    </row>
    <row r="6" spans="1:18" s="3" customFormat="1" ht="21.75">
      <c r="A6" s="269"/>
      <c r="B6" s="269"/>
      <c r="C6" s="245"/>
      <c r="D6" s="96" t="s">
        <v>17</v>
      </c>
      <c r="E6" s="248"/>
      <c r="F6" s="245"/>
      <c r="G6" s="97" t="s">
        <v>180</v>
      </c>
      <c r="H6" s="97" t="s">
        <v>181</v>
      </c>
      <c r="I6" s="97" t="s">
        <v>182</v>
      </c>
      <c r="J6" s="97" t="s">
        <v>183</v>
      </c>
      <c r="K6" s="97" t="s">
        <v>184</v>
      </c>
      <c r="L6" s="97" t="s">
        <v>185</v>
      </c>
      <c r="M6" s="97" t="s">
        <v>186</v>
      </c>
      <c r="N6" s="97" t="s">
        <v>187</v>
      </c>
      <c r="O6" s="97" t="s">
        <v>188</v>
      </c>
      <c r="P6" s="97" t="s">
        <v>189</v>
      </c>
      <c r="Q6" s="97" t="s">
        <v>190</v>
      </c>
      <c r="R6" s="97" t="s">
        <v>191</v>
      </c>
    </row>
    <row r="7" spans="1:18" s="3" customFormat="1" ht="37.5">
      <c r="A7" s="44">
        <v>1</v>
      </c>
      <c r="B7" s="33" t="s">
        <v>7</v>
      </c>
      <c r="C7" s="103" t="s">
        <v>163</v>
      </c>
      <c r="D7" s="104">
        <v>60000</v>
      </c>
      <c r="E7" s="148" t="s">
        <v>220</v>
      </c>
      <c r="F7" s="106" t="s">
        <v>20</v>
      </c>
      <c r="G7" s="98"/>
      <c r="H7" s="98"/>
      <c r="I7" s="98"/>
      <c r="J7" s="98"/>
      <c r="K7" s="99"/>
      <c r="L7" s="99"/>
      <c r="M7" s="99"/>
      <c r="N7" s="99"/>
      <c r="O7" s="99"/>
      <c r="P7" s="99"/>
      <c r="Q7" s="99"/>
      <c r="R7" s="99"/>
    </row>
    <row r="8" spans="1:18" s="3" customFormat="1" ht="56.25">
      <c r="A8" s="52"/>
      <c r="B8" s="39"/>
      <c r="C8" s="103" t="s">
        <v>77</v>
      </c>
      <c r="D8" s="104">
        <v>100000</v>
      </c>
      <c r="E8" s="148" t="s">
        <v>196</v>
      </c>
      <c r="F8" s="106" t="s">
        <v>20</v>
      </c>
      <c r="G8" s="98"/>
      <c r="H8" s="98"/>
      <c r="I8" s="98"/>
      <c r="J8" s="98"/>
      <c r="K8" s="99"/>
      <c r="L8" s="99"/>
      <c r="M8" s="99"/>
      <c r="N8" s="99"/>
      <c r="O8" s="99"/>
      <c r="P8" s="99"/>
      <c r="Q8" s="99"/>
      <c r="R8" s="99"/>
    </row>
    <row r="9" spans="1:6" ht="18" customHeight="1">
      <c r="A9" s="18"/>
      <c r="B9" s="26" t="s">
        <v>78</v>
      </c>
      <c r="C9" s="36"/>
      <c r="D9" s="34"/>
      <c r="E9" s="36"/>
      <c r="F9" s="34"/>
    </row>
    <row r="10" spans="1:18" ht="21.75" customHeight="1">
      <c r="A10" s="253" t="s">
        <v>15</v>
      </c>
      <c r="B10" s="255" t="s">
        <v>16</v>
      </c>
      <c r="C10" s="243" t="s">
        <v>6</v>
      </c>
      <c r="D10" s="109" t="s">
        <v>13</v>
      </c>
      <c r="E10" s="243" t="s">
        <v>150</v>
      </c>
      <c r="F10" s="246" t="s">
        <v>5</v>
      </c>
      <c r="G10" s="247" t="str">
        <f>G5</f>
        <v> พ.ศ.2559</v>
      </c>
      <c r="H10" s="247"/>
      <c r="I10" s="247"/>
      <c r="J10" s="247" t="str">
        <f>J5</f>
        <v>พ.ศ.2560</v>
      </c>
      <c r="K10" s="247"/>
      <c r="L10" s="247"/>
      <c r="M10" s="247"/>
      <c r="N10" s="247"/>
      <c r="O10" s="247"/>
      <c r="P10" s="247"/>
      <c r="Q10" s="247"/>
      <c r="R10" s="247"/>
    </row>
    <row r="11" spans="1:18" ht="21.75" customHeight="1">
      <c r="A11" s="269"/>
      <c r="B11" s="269"/>
      <c r="C11" s="245"/>
      <c r="D11" s="96" t="s">
        <v>17</v>
      </c>
      <c r="E11" s="248"/>
      <c r="F11" s="245"/>
      <c r="G11" s="97" t="s">
        <v>180</v>
      </c>
      <c r="H11" s="97" t="s">
        <v>181</v>
      </c>
      <c r="I11" s="97" t="s">
        <v>182</v>
      </c>
      <c r="J11" s="97" t="s">
        <v>183</v>
      </c>
      <c r="K11" s="97" t="s">
        <v>184</v>
      </c>
      <c r="L11" s="97" t="s">
        <v>185</v>
      </c>
      <c r="M11" s="97" t="s">
        <v>186</v>
      </c>
      <c r="N11" s="97" t="s">
        <v>187</v>
      </c>
      <c r="O11" s="97" t="s">
        <v>188</v>
      </c>
      <c r="P11" s="97" t="s">
        <v>189</v>
      </c>
      <c r="Q11" s="97" t="s">
        <v>190</v>
      </c>
      <c r="R11" s="97" t="s">
        <v>191</v>
      </c>
    </row>
    <row r="12" spans="1:18" ht="187.5">
      <c r="A12" s="124">
        <v>1</v>
      </c>
      <c r="B12" s="107" t="s">
        <v>91</v>
      </c>
      <c r="C12" s="136" t="s">
        <v>92</v>
      </c>
      <c r="D12" s="104">
        <v>126000</v>
      </c>
      <c r="E12" s="152" t="s">
        <v>196</v>
      </c>
      <c r="F12" s="128" t="s">
        <v>20</v>
      </c>
      <c r="G12" s="98"/>
      <c r="H12" s="98"/>
      <c r="I12" s="98"/>
      <c r="J12" s="98"/>
      <c r="K12" s="99"/>
      <c r="L12" s="99"/>
      <c r="M12" s="99"/>
      <c r="N12" s="99"/>
      <c r="O12" s="99"/>
      <c r="P12" s="99"/>
      <c r="Q12" s="99"/>
      <c r="R12" s="99"/>
    </row>
    <row r="13" spans="1:18" ht="43.5" customHeight="1">
      <c r="A13" s="124">
        <v>2</v>
      </c>
      <c r="B13" s="107" t="s">
        <v>179</v>
      </c>
      <c r="C13" s="103" t="s">
        <v>178</v>
      </c>
      <c r="D13" s="104">
        <v>240000</v>
      </c>
      <c r="E13" s="148" t="s">
        <v>221</v>
      </c>
      <c r="F13" s="106" t="s">
        <v>20</v>
      </c>
      <c r="G13" s="98"/>
      <c r="H13" s="98"/>
      <c r="I13" s="98"/>
      <c r="J13" s="98"/>
      <c r="K13" s="99"/>
      <c r="L13" s="99"/>
      <c r="M13" s="99"/>
      <c r="N13" s="99"/>
      <c r="O13" s="99"/>
      <c r="P13" s="99"/>
      <c r="Q13" s="99"/>
      <c r="R13" s="99"/>
    </row>
    <row r="14" spans="1:6" ht="21.75" customHeight="1">
      <c r="A14" s="18"/>
      <c r="B14" s="79" t="s">
        <v>79</v>
      </c>
      <c r="C14" s="36"/>
      <c r="D14" s="34"/>
      <c r="E14" s="36"/>
      <c r="F14" s="34"/>
    </row>
    <row r="15" ht="12.75" customHeight="1">
      <c r="B15" s="46" t="s">
        <v>196</v>
      </c>
    </row>
    <row r="16" spans="1:18" ht="14.25" customHeight="1">
      <c r="A16" s="277">
        <v>13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</row>
  </sheetData>
  <sheetProtection/>
  <mergeCells count="16">
    <mergeCell ref="B3:F3"/>
    <mergeCell ref="G5:I5"/>
    <mergeCell ref="J5:R5"/>
    <mergeCell ref="A10:A11"/>
    <mergeCell ref="B10:B11"/>
    <mergeCell ref="C10:C11"/>
    <mergeCell ref="E10:E11"/>
    <mergeCell ref="F10:F11"/>
    <mergeCell ref="G10:I10"/>
    <mergeCell ref="J10:R10"/>
    <mergeCell ref="A5:A6"/>
    <mergeCell ref="B5:B6"/>
    <mergeCell ref="C5:C6"/>
    <mergeCell ref="E5:E6"/>
    <mergeCell ref="F5:F6"/>
    <mergeCell ref="A16:R16"/>
  </mergeCells>
  <printOptions horizontalCentered="1"/>
  <pageMargins left="0.2362204724409449" right="0.2362204724409449" top="0.5905511811023623" bottom="0.31496062992125984" header="0.31496062992125984" footer="0.2362204724409449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R20"/>
  <sheetViews>
    <sheetView view="pageBreakPreview" zoomScale="98" zoomScaleNormal="90" zoomScaleSheetLayoutView="98" zoomScalePageLayoutView="0" workbookViewId="0" topLeftCell="A1">
      <selection activeCell="A20" sqref="A20:R20"/>
    </sheetView>
  </sheetViews>
  <sheetFormatPr defaultColWidth="9.140625" defaultRowHeight="21.75" customHeight="1"/>
  <cols>
    <col min="1" max="1" width="4.57421875" style="46" customWidth="1"/>
    <col min="2" max="2" width="22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2.85156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2" ht="21.75" customHeight="1">
      <c r="A1" s="24" t="s">
        <v>75</v>
      </c>
      <c r="B1" s="25"/>
    </row>
    <row r="2" spans="1:6" s="3" customFormat="1" ht="21.75" customHeight="1">
      <c r="A2" s="18"/>
      <c r="B2" s="26" t="s">
        <v>80</v>
      </c>
      <c r="C2" s="36"/>
      <c r="D2" s="34"/>
      <c r="E2" s="36"/>
      <c r="F2" s="34"/>
    </row>
    <row r="3" spans="1:18" s="3" customFormat="1" ht="21.75" customHeight="1">
      <c r="A3" s="253" t="s">
        <v>15</v>
      </c>
      <c r="B3" s="255" t="s">
        <v>16</v>
      </c>
      <c r="C3" s="243" t="s">
        <v>6</v>
      </c>
      <c r="D3" s="109" t="s">
        <v>13</v>
      </c>
      <c r="E3" s="243" t="s">
        <v>150</v>
      </c>
      <c r="F3" s="246" t="s">
        <v>5</v>
      </c>
      <c r="G3" s="247" t="str">
        <f>G7</f>
        <v> พ.ศ.2559</v>
      </c>
      <c r="H3" s="247"/>
      <c r="I3" s="247"/>
      <c r="J3" s="273" t="str">
        <f>J7</f>
        <v>พ.ศ.2560</v>
      </c>
      <c r="K3" s="274"/>
      <c r="L3" s="274"/>
      <c r="M3" s="274"/>
      <c r="N3" s="274"/>
      <c r="O3" s="274"/>
      <c r="P3" s="274"/>
      <c r="Q3" s="274"/>
      <c r="R3" s="275"/>
    </row>
    <row r="4" spans="1:18" s="3" customFormat="1" ht="21.75" customHeight="1">
      <c r="A4" s="269"/>
      <c r="B4" s="269"/>
      <c r="C4" s="245"/>
      <c r="D4" s="96" t="s">
        <v>17</v>
      </c>
      <c r="E4" s="248"/>
      <c r="F4" s="245"/>
      <c r="G4" s="97" t="s">
        <v>180</v>
      </c>
      <c r="H4" s="97" t="s">
        <v>181</v>
      </c>
      <c r="I4" s="97" t="s">
        <v>182</v>
      </c>
      <c r="J4" s="97" t="s">
        <v>183</v>
      </c>
      <c r="K4" s="97" t="s">
        <v>184</v>
      </c>
      <c r="L4" s="97" t="s">
        <v>185</v>
      </c>
      <c r="M4" s="97" t="s">
        <v>186</v>
      </c>
      <c r="N4" s="97" t="s">
        <v>187</v>
      </c>
      <c r="O4" s="97" t="s">
        <v>188</v>
      </c>
      <c r="P4" s="97" t="s">
        <v>189</v>
      </c>
      <c r="Q4" s="97" t="s">
        <v>190</v>
      </c>
      <c r="R4" s="97" t="s">
        <v>191</v>
      </c>
    </row>
    <row r="5" spans="1:18" s="3" customFormat="1" ht="84.75" customHeight="1">
      <c r="A5" s="106">
        <v>1</v>
      </c>
      <c r="B5" s="136" t="s">
        <v>271</v>
      </c>
      <c r="C5" s="137" t="s">
        <v>272</v>
      </c>
      <c r="D5" s="104">
        <v>330000</v>
      </c>
      <c r="E5" s="148" t="s">
        <v>267</v>
      </c>
      <c r="F5" s="138" t="s">
        <v>26</v>
      </c>
      <c r="G5" s="98"/>
      <c r="H5" s="98"/>
      <c r="I5" s="98"/>
      <c r="J5" s="98"/>
      <c r="K5" s="99"/>
      <c r="L5" s="99"/>
      <c r="M5" s="99"/>
      <c r="N5" s="99"/>
      <c r="O5" s="99"/>
      <c r="P5" s="99"/>
      <c r="Q5" s="99"/>
      <c r="R5" s="99"/>
    </row>
    <row r="6" spans="1:6" s="3" customFormat="1" ht="21.75">
      <c r="A6" s="18"/>
      <c r="B6" s="26" t="s">
        <v>142</v>
      </c>
      <c r="C6" s="36"/>
      <c r="D6" s="34"/>
      <c r="E6" s="36"/>
      <c r="F6" s="34"/>
    </row>
    <row r="7" spans="1:18" s="3" customFormat="1" ht="21.75">
      <c r="A7" s="253" t="s">
        <v>15</v>
      </c>
      <c r="B7" s="255" t="s">
        <v>16</v>
      </c>
      <c r="C7" s="243" t="s">
        <v>6</v>
      </c>
      <c r="D7" s="109" t="s">
        <v>13</v>
      </c>
      <c r="E7" s="243" t="s">
        <v>150</v>
      </c>
      <c r="F7" s="246" t="s">
        <v>5</v>
      </c>
      <c r="G7" s="247" t="str">
        <f>'4.1.-4.3'!G10:I10</f>
        <v> พ.ศ.2559</v>
      </c>
      <c r="H7" s="247"/>
      <c r="I7" s="247"/>
      <c r="J7" s="247" t="str">
        <f>'4.1.-4.3'!J10:R10</f>
        <v>พ.ศ.2560</v>
      </c>
      <c r="K7" s="247"/>
      <c r="L7" s="247"/>
      <c r="M7" s="247"/>
      <c r="N7" s="247"/>
      <c r="O7" s="247"/>
      <c r="P7" s="247"/>
      <c r="Q7" s="247"/>
      <c r="R7" s="247"/>
    </row>
    <row r="8" spans="1:18" s="3" customFormat="1" ht="21.75">
      <c r="A8" s="269"/>
      <c r="B8" s="269"/>
      <c r="C8" s="245"/>
      <c r="D8" s="96" t="s">
        <v>17</v>
      </c>
      <c r="E8" s="248"/>
      <c r="F8" s="245"/>
      <c r="G8" s="97" t="s">
        <v>180</v>
      </c>
      <c r="H8" s="97" t="s">
        <v>181</v>
      </c>
      <c r="I8" s="97" t="s">
        <v>182</v>
      </c>
      <c r="J8" s="97" t="s">
        <v>183</v>
      </c>
      <c r="K8" s="97" t="s">
        <v>184</v>
      </c>
      <c r="L8" s="97" t="s">
        <v>185</v>
      </c>
      <c r="M8" s="97" t="s">
        <v>186</v>
      </c>
      <c r="N8" s="97" t="s">
        <v>187</v>
      </c>
      <c r="O8" s="97" t="s">
        <v>188</v>
      </c>
      <c r="P8" s="97" t="s">
        <v>189</v>
      </c>
      <c r="Q8" s="97" t="s">
        <v>190</v>
      </c>
      <c r="R8" s="97" t="s">
        <v>191</v>
      </c>
    </row>
    <row r="9" spans="1:18" s="5" customFormat="1" ht="42" customHeight="1">
      <c r="A9" s="106">
        <v>1</v>
      </c>
      <c r="B9" s="136" t="s">
        <v>50</v>
      </c>
      <c r="C9" s="137" t="s">
        <v>53</v>
      </c>
      <c r="D9" s="104">
        <v>20000</v>
      </c>
      <c r="E9" s="148" t="s">
        <v>196</v>
      </c>
      <c r="F9" s="138" t="s">
        <v>23</v>
      </c>
      <c r="G9" s="98"/>
      <c r="H9" s="98"/>
      <c r="I9" s="98"/>
      <c r="J9" s="98"/>
      <c r="K9" s="99"/>
      <c r="L9" s="99"/>
      <c r="M9" s="99"/>
      <c r="N9" s="99"/>
      <c r="O9" s="99"/>
      <c r="P9" s="99"/>
      <c r="Q9" s="99"/>
      <c r="R9" s="99"/>
    </row>
    <row r="10" spans="1:18" s="31" customFormat="1" ht="56.25">
      <c r="A10" s="106">
        <v>2</v>
      </c>
      <c r="B10" s="136" t="s">
        <v>254</v>
      </c>
      <c r="C10" s="137" t="s">
        <v>255</v>
      </c>
      <c r="D10" s="104">
        <v>30000</v>
      </c>
      <c r="E10" s="148" t="s">
        <v>196</v>
      </c>
      <c r="F10" s="138" t="s">
        <v>23</v>
      </c>
      <c r="G10" s="98"/>
      <c r="H10" s="98"/>
      <c r="I10" s="98"/>
      <c r="J10" s="98"/>
      <c r="K10" s="99"/>
      <c r="L10" s="99"/>
      <c r="M10" s="99"/>
      <c r="N10" s="99"/>
      <c r="O10" s="99"/>
      <c r="P10" s="99"/>
      <c r="Q10" s="99"/>
      <c r="R10" s="99"/>
    </row>
    <row r="20" spans="1:18" ht="21.75" customHeight="1">
      <c r="A20" s="268">
        <v>14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</row>
  </sheetData>
  <sheetProtection/>
  <mergeCells count="15">
    <mergeCell ref="J3:R3"/>
    <mergeCell ref="A3:A4"/>
    <mergeCell ref="B3:B4"/>
    <mergeCell ref="C3:C4"/>
    <mergeCell ref="E3:E4"/>
    <mergeCell ref="F3:F4"/>
    <mergeCell ref="G3:I3"/>
    <mergeCell ref="A20:R20"/>
    <mergeCell ref="A7:A8"/>
    <mergeCell ref="B7:B8"/>
    <mergeCell ref="C7:C8"/>
    <mergeCell ref="G7:I7"/>
    <mergeCell ref="J7:R7"/>
    <mergeCell ref="E7:E8"/>
    <mergeCell ref="F7:F8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R18"/>
  <sheetViews>
    <sheetView tabSelected="1" view="pageBreakPreview" zoomScale="98" zoomScaleNormal="90" zoomScaleSheetLayoutView="98" zoomScalePageLayoutView="0" workbookViewId="0" topLeftCell="A1">
      <selection activeCell="I20" sqref="I20"/>
    </sheetView>
  </sheetViews>
  <sheetFormatPr defaultColWidth="9.140625" defaultRowHeight="21.75" customHeight="1"/>
  <cols>
    <col min="1" max="1" width="4.00390625" style="46" customWidth="1"/>
    <col min="2" max="2" width="22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2.85156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4" t="s">
        <v>90</v>
      </c>
      <c r="B1" s="25"/>
      <c r="C1" s="31"/>
      <c r="D1" s="30"/>
      <c r="E1" s="31"/>
      <c r="F1" s="30"/>
    </row>
    <row r="2" spans="1:6" s="8" customFormat="1" ht="21.75" customHeight="1">
      <c r="A2" s="24"/>
      <c r="B2" s="23" t="s">
        <v>194</v>
      </c>
      <c r="C2" s="23"/>
      <c r="D2" s="23"/>
      <c r="E2" s="23"/>
      <c r="F2" s="18"/>
    </row>
    <row r="3" spans="1:6" s="8" customFormat="1" ht="21.75" customHeight="1">
      <c r="A3" s="24"/>
      <c r="B3" s="239" t="s">
        <v>203</v>
      </c>
      <c r="C3" s="239"/>
      <c r="D3" s="239"/>
      <c r="E3" s="239"/>
      <c r="F3" s="239"/>
    </row>
    <row r="4" spans="1:6" s="8" customFormat="1" ht="21.75" customHeight="1">
      <c r="A4" s="24"/>
      <c r="B4" s="239" t="s">
        <v>202</v>
      </c>
      <c r="C4" s="239"/>
      <c r="D4" s="239"/>
      <c r="E4" s="239"/>
      <c r="F4" s="239"/>
    </row>
    <row r="5" spans="1:6" s="3" customFormat="1" ht="21.75" customHeight="1">
      <c r="A5" s="18"/>
      <c r="B5" s="26" t="s">
        <v>86</v>
      </c>
      <c r="C5" s="36"/>
      <c r="D5" s="34"/>
      <c r="E5" s="36"/>
      <c r="F5" s="34"/>
    </row>
    <row r="6" spans="1:18" s="3" customFormat="1" ht="19.5" customHeight="1">
      <c r="A6" s="253" t="s">
        <v>15</v>
      </c>
      <c r="B6" s="255" t="s">
        <v>16</v>
      </c>
      <c r="C6" s="243" t="s">
        <v>6</v>
      </c>
      <c r="D6" s="109" t="s">
        <v>13</v>
      </c>
      <c r="E6" s="243" t="s">
        <v>150</v>
      </c>
      <c r="F6" s="246" t="s">
        <v>5</v>
      </c>
      <c r="G6" s="247" t="str">
        <f>'4.4-4.5'!G7:I7</f>
        <v> พ.ศ.2559</v>
      </c>
      <c r="H6" s="247"/>
      <c r="I6" s="247"/>
      <c r="J6" s="247" t="str">
        <f>'4.4-4.5'!J7:R7</f>
        <v>พ.ศ.2560</v>
      </c>
      <c r="K6" s="247"/>
      <c r="L6" s="247"/>
      <c r="M6" s="247"/>
      <c r="N6" s="247"/>
      <c r="O6" s="247"/>
      <c r="P6" s="247"/>
      <c r="Q6" s="247"/>
      <c r="R6" s="247"/>
    </row>
    <row r="7" spans="1:18" s="3" customFormat="1" ht="21.75">
      <c r="A7" s="269"/>
      <c r="B7" s="269"/>
      <c r="C7" s="245"/>
      <c r="D7" s="96" t="s">
        <v>17</v>
      </c>
      <c r="E7" s="248"/>
      <c r="F7" s="245"/>
      <c r="G7" s="97" t="s">
        <v>180</v>
      </c>
      <c r="H7" s="97" t="s">
        <v>181</v>
      </c>
      <c r="I7" s="97" t="s">
        <v>182</v>
      </c>
      <c r="J7" s="97" t="s">
        <v>183</v>
      </c>
      <c r="K7" s="97" t="s">
        <v>184</v>
      </c>
      <c r="L7" s="97" t="s">
        <v>185</v>
      </c>
      <c r="M7" s="97" t="s">
        <v>186</v>
      </c>
      <c r="N7" s="97" t="s">
        <v>187</v>
      </c>
      <c r="O7" s="97" t="s">
        <v>188</v>
      </c>
      <c r="P7" s="97" t="s">
        <v>189</v>
      </c>
      <c r="Q7" s="97" t="s">
        <v>190</v>
      </c>
      <c r="R7" s="97" t="s">
        <v>191</v>
      </c>
    </row>
    <row r="8" spans="1:18" s="3" customFormat="1" ht="37.5">
      <c r="A8" s="270">
        <v>1</v>
      </c>
      <c r="B8" s="278" t="s">
        <v>36</v>
      </c>
      <c r="C8" s="103" t="s">
        <v>93</v>
      </c>
      <c r="D8" s="104">
        <f>2356000</f>
        <v>2356000</v>
      </c>
      <c r="E8" s="148" t="s">
        <v>222</v>
      </c>
      <c r="F8" s="106" t="s">
        <v>30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pans="1:18" s="3" customFormat="1" ht="37.5">
      <c r="A9" s="281"/>
      <c r="B9" s="279"/>
      <c r="C9" s="103" t="s">
        <v>277</v>
      </c>
      <c r="D9" s="104">
        <v>10000</v>
      </c>
      <c r="E9" s="148" t="s">
        <v>219</v>
      </c>
      <c r="F9" s="106" t="s">
        <v>30</v>
      </c>
      <c r="G9" s="98"/>
      <c r="H9" s="98"/>
      <c r="I9" s="98"/>
      <c r="J9" s="98"/>
      <c r="K9" s="99"/>
      <c r="L9" s="99"/>
      <c r="M9" s="99"/>
      <c r="N9" s="99"/>
      <c r="O9" s="99"/>
      <c r="P9" s="99"/>
      <c r="Q9" s="99"/>
      <c r="R9" s="99"/>
    </row>
    <row r="10" spans="1:18" s="3" customFormat="1" ht="37.5">
      <c r="A10" s="271"/>
      <c r="B10" s="280"/>
      <c r="C10" s="103" t="s">
        <v>277</v>
      </c>
      <c r="D10" s="104">
        <v>10000</v>
      </c>
      <c r="E10" s="148" t="s">
        <v>252</v>
      </c>
      <c r="F10" s="106" t="s">
        <v>30</v>
      </c>
      <c r="G10" s="98"/>
      <c r="H10" s="98"/>
      <c r="I10" s="98"/>
      <c r="J10" s="98"/>
      <c r="K10" s="99"/>
      <c r="L10" s="99"/>
      <c r="M10" s="99"/>
      <c r="N10" s="99"/>
      <c r="O10" s="99"/>
      <c r="P10" s="99"/>
      <c r="Q10" s="99"/>
      <c r="R10" s="99"/>
    </row>
    <row r="11" spans="1:18" s="3" customFormat="1" ht="37.5">
      <c r="A11" s="124">
        <v>2</v>
      </c>
      <c r="B11" s="107" t="s">
        <v>37</v>
      </c>
      <c r="C11" s="103" t="s">
        <v>94</v>
      </c>
      <c r="D11" s="104">
        <v>1225120</v>
      </c>
      <c r="E11" s="148" t="s">
        <v>222</v>
      </c>
      <c r="F11" s="106" t="s">
        <v>30</v>
      </c>
      <c r="G11" s="146" t="s">
        <v>207</v>
      </c>
      <c r="H11" s="146" t="s">
        <v>207</v>
      </c>
      <c r="I11" s="146" t="s">
        <v>207</v>
      </c>
      <c r="J11" s="146" t="s">
        <v>207</v>
      </c>
      <c r="K11" s="146" t="s">
        <v>207</v>
      </c>
      <c r="L11" s="146" t="s">
        <v>207</v>
      </c>
      <c r="M11" s="146" t="s">
        <v>207</v>
      </c>
      <c r="N11" s="146" t="s">
        <v>207</v>
      </c>
      <c r="O11" s="146" t="s">
        <v>207</v>
      </c>
      <c r="P11" s="146" t="s">
        <v>207</v>
      </c>
      <c r="Q11" s="146" t="s">
        <v>207</v>
      </c>
      <c r="R11" s="146" t="s">
        <v>207</v>
      </c>
    </row>
    <row r="12" spans="1:18" s="17" customFormat="1" ht="56.25">
      <c r="A12" s="101">
        <v>3</v>
      </c>
      <c r="B12" s="136" t="s">
        <v>164</v>
      </c>
      <c r="C12" s="103" t="s">
        <v>41</v>
      </c>
      <c r="D12" s="104">
        <v>20000</v>
      </c>
      <c r="E12" s="148" t="s">
        <v>273</v>
      </c>
      <c r="F12" s="148" t="s">
        <v>273</v>
      </c>
      <c r="G12" s="98"/>
      <c r="H12" s="98"/>
      <c r="I12" s="98"/>
      <c r="J12" s="98"/>
      <c r="K12" s="146" t="s">
        <v>207</v>
      </c>
      <c r="M12" s="99"/>
      <c r="N12" s="99"/>
      <c r="O12" s="99"/>
      <c r="P12" s="99"/>
      <c r="Q12" s="99"/>
      <c r="R12" s="99"/>
    </row>
    <row r="13" spans="1:18" ht="37.5">
      <c r="A13" s="114">
        <v>4</v>
      </c>
      <c r="B13" s="115" t="s">
        <v>201</v>
      </c>
      <c r="C13" s="103" t="s">
        <v>49</v>
      </c>
      <c r="D13" s="104">
        <v>30000</v>
      </c>
      <c r="E13" s="138" t="s">
        <v>223</v>
      </c>
      <c r="F13" s="138" t="s">
        <v>223</v>
      </c>
      <c r="G13" s="98"/>
      <c r="H13" s="98"/>
      <c r="I13" s="98"/>
      <c r="J13" s="98"/>
      <c r="K13" s="99"/>
      <c r="L13" s="99"/>
      <c r="M13" s="99"/>
      <c r="N13" s="99"/>
      <c r="O13" s="99"/>
      <c r="P13" s="99"/>
      <c r="Q13" s="99"/>
      <c r="R13" s="99"/>
    </row>
    <row r="14" spans="1:18" ht="75">
      <c r="A14" s="114">
        <v>5</v>
      </c>
      <c r="B14" s="115" t="s">
        <v>274</v>
      </c>
      <c r="C14" s="103" t="s">
        <v>275</v>
      </c>
      <c r="D14" s="104">
        <v>30000</v>
      </c>
      <c r="E14" s="138" t="s">
        <v>196</v>
      </c>
      <c r="F14" s="138" t="s">
        <v>276</v>
      </c>
      <c r="G14" s="98"/>
      <c r="H14" s="98"/>
      <c r="I14" s="98"/>
      <c r="J14" s="98"/>
      <c r="K14" s="99"/>
      <c r="L14" s="99"/>
      <c r="M14" s="99"/>
      <c r="N14" s="99"/>
      <c r="O14" s="99"/>
      <c r="P14" s="99"/>
      <c r="Q14" s="99"/>
      <c r="R14" s="99"/>
    </row>
    <row r="16" ht="21.75" customHeight="1">
      <c r="D16" s="51"/>
    </row>
    <row r="18" spans="1:18" ht="21.75" customHeight="1">
      <c r="A18" s="268">
        <v>15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</row>
  </sheetData>
  <sheetProtection/>
  <mergeCells count="12">
    <mergeCell ref="A18:R18"/>
    <mergeCell ref="G6:I6"/>
    <mergeCell ref="J6:R6"/>
    <mergeCell ref="B4:F4"/>
    <mergeCell ref="B3:F3"/>
    <mergeCell ref="A6:A7"/>
    <mergeCell ref="B6:B7"/>
    <mergeCell ref="C6:C7"/>
    <mergeCell ref="B8:B10"/>
    <mergeCell ref="A8:A10"/>
    <mergeCell ref="F6:F7"/>
    <mergeCell ref="E6:E7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R15"/>
  <sheetViews>
    <sheetView view="pageBreakPreview" zoomScale="98" zoomScaleNormal="90" zoomScaleSheetLayoutView="98" zoomScalePageLayoutView="0" workbookViewId="0" topLeftCell="A1">
      <selection activeCell="A14" sqref="A14:R14"/>
    </sheetView>
  </sheetViews>
  <sheetFormatPr defaultColWidth="9.140625" defaultRowHeight="21.75" customHeight="1"/>
  <cols>
    <col min="1" max="1" width="4.00390625" style="46" customWidth="1"/>
    <col min="2" max="2" width="22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2.85156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4" t="s">
        <v>90</v>
      </c>
      <c r="B1" s="25"/>
      <c r="C1" s="31"/>
      <c r="D1" s="30"/>
      <c r="E1" s="31"/>
      <c r="F1" s="30"/>
    </row>
    <row r="2" spans="1:6" s="3" customFormat="1" ht="21.75" customHeight="1">
      <c r="A2" s="18"/>
      <c r="B2" s="26" t="s">
        <v>87</v>
      </c>
      <c r="C2" s="36"/>
      <c r="D2" s="34"/>
      <c r="E2" s="36"/>
      <c r="F2" s="34"/>
    </row>
    <row r="3" spans="1:18" s="3" customFormat="1" ht="19.5" customHeight="1">
      <c r="A3" s="253" t="s">
        <v>15</v>
      </c>
      <c r="B3" s="255" t="s">
        <v>16</v>
      </c>
      <c r="C3" s="243" t="s">
        <v>6</v>
      </c>
      <c r="D3" s="109" t="s">
        <v>13</v>
      </c>
      <c r="E3" s="243" t="s">
        <v>150</v>
      </c>
      <c r="F3" s="246" t="s">
        <v>5</v>
      </c>
      <c r="G3" s="247" t="str">
        <f>'5.1'!G6:I6</f>
        <v> พ.ศ.2559</v>
      </c>
      <c r="H3" s="247"/>
      <c r="I3" s="247"/>
      <c r="J3" s="247" t="str">
        <f>'5.1'!J6:R6</f>
        <v>พ.ศ.2560</v>
      </c>
      <c r="K3" s="247"/>
      <c r="L3" s="247"/>
      <c r="M3" s="247"/>
      <c r="N3" s="247"/>
      <c r="O3" s="247"/>
      <c r="P3" s="247"/>
      <c r="Q3" s="247"/>
      <c r="R3" s="247"/>
    </row>
    <row r="4" spans="1:18" s="3" customFormat="1" ht="21.75">
      <c r="A4" s="269"/>
      <c r="B4" s="269"/>
      <c r="C4" s="245"/>
      <c r="D4" s="96" t="s">
        <v>17</v>
      </c>
      <c r="E4" s="248"/>
      <c r="F4" s="245"/>
      <c r="G4" s="97" t="s">
        <v>180</v>
      </c>
      <c r="H4" s="97" t="s">
        <v>181</v>
      </c>
      <c r="I4" s="97" t="s">
        <v>182</v>
      </c>
      <c r="J4" s="97" t="s">
        <v>183</v>
      </c>
      <c r="K4" s="97" t="s">
        <v>184</v>
      </c>
      <c r="L4" s="97" t="s">
        <v>185</v>
      </c>
      <c r="M4" s="97" t="s">
        <v>186</v>
      </c>
      <c r="N4" s="97" t="s">
        <v>187</v>
      </c>
      <c r="O4" s="97" t="s">
        <v>188</v>
      </c>
      <c r="P4" s="97" t="s">
        <v>189</v>
      </c>
      <c r="Q4" s="97" t="s">
        <v>190</v>
      </c>
      <c r="R4" s="97" t="s">
        <v>191</v>
      </c>
    </row>
    <row r="5" spans="1:18" s="3" customFormat="1" ht="37.5">
      <c r="A5" s="124">
        <v>1</v>
      </c>
      <c r="B5" s="107" t="s">
        <v>36</v>
      </c>
      <c r="C5" s="103" t="s">
        <v>95</v>
      </c>
      <c r="D5" s="104">
        <v>369600</v>
      </c>
      <c r="E5" s="148" t="s">
        <v>224</v>
      </c>
      <c r="F5" s="148" t="s">
        <v>224</v>
      </c>
      <c r="G5" s="146"/>
      <c r="H5" s="146"/>
      <c r="I5" s="146"/>
      <c r="J5" s="146"/>
      <c r="K5" s="146"/>
      <c r="L5" s="146"/>
      <c r="M5" s="146"/>
      <c r="N5" s="146" t="s">
        <v>207</v>
      </c>
      <c r="O5" s="146"/>
      <c r="P5" s="146"/>
      <c r="Q5" s="146"/>
      <c r="R5" s="146"/>
    </row>
    <row r="6" spans="1:18" s="3" customFormat="1" ht="37.5">
      <c r="A6" s="124">
        <v>2</v>
      </c>
      <c r="B6" s="107" t="s">
        <v>37</v>
      </c>
      <c r="C6" s="103" t="s">
        <v>96</v>
      </c>
      <c r="D6" s="104">
        <v>147840</v>
      </c>
      <c r="E6" s="148" t="s">
        <v>224</v>
      </c>
      <c r="F6" s="148" t="s">
        <v>224</v>
      </c>
      <c r="G6" s="146"/>
      <c r="H6" s="146"/>
      <c r="I6" s="146"/>
      <c r="J6" s="146"/>
      <c r="K6" s="146"/>
      <c r="L6" s="146"/>
      <c r="M6" s="146"/>
      <c r="N6" s="146" t="s">
        <v>207</v>
      </c>
      <c r="O6" s="146"/>
      <c r="P6" s="146"/>
      <c r="Q6" s="146"/>
      <c r="R6" s="146"/>
    </row>
    <row r="7" spans="1:18" s="3" customFormat="1" ht="37.5">
      <c r="A7" s="124">
        <v>3</v>
      </c>
      <c r="B7" s="107" t="s">
        <v>38</v>
      </c>
      <c r="C7" s="103" t="s">
        <v>39</v>
      </c>
      <c r="D7" s="104">
        <v>112200</v>
      </c>
      <c r="E7" s="148" t="s">
        <v>224</v>
      </c>
      <c r="F7" s="148" t="s">
        <v>224</v>
      </c>
      <c r="G7" s="98"/>
      <c r="H7" s="98"/>
      <c r="I7" s="98"/>
      <c r="J7" s="98"/>
      <c r="K7" s="99"/>
      <c r="L7" s="99"/>
      <c r="M7" s="99"/>
      <c r="N7" s="146" t="s">
        <v>207</v>
      </c>
      <c r="O7" s="99"/>
      <c r="P7" s="99"/>
      <c r="Q7" s="99"/>
      <c r="R7" s="99"/>
    </row>
    <row r="8" spans="1:18" s="17" customFormat="1" ht="56.25">
      <c r="A8" s="101">
        <v>4</v>
      </c>
      <c r="B8" s="107" t="s">
        <v>40</v>
      </c>
      <c r="C8" s="103" t="s">
        <v>143</v>
      </c>
      <c r="D8" s="104">
        <v>20000</v>
      </c>
      <c r="E8" s="148" t="s">
        <v>225</v>
      </c>
      <c r="F8" s="148" t="s">
        <v>224</v>
      </c>
      <c r="G8" s="98"/>
      <c r="H8" s="98"/>
      <c r="I8" s="98"/>
      <c r="J8" s="146" t="s">
        <v>207</v>
      </c>
      <c r="K8" s="99"/>
      <c r="L8" s="99"/>
      <c r="M8" s="99"/>
      <c r="N8" s="99"/>
      <c r="O8" s="99"/>
      <c r="P8" s="99"/>
      <c r="Q8" s="99"/>
      <c r="R8" s="99"/>
    </row>
    <row r="9" spans="1:18" s="17" customFormat="1" ht="45" customHeight="1">
      <c r="A9" s="114">
        <v>5</v>
      </c>
      <c r="B9" s="115" t="s">
        <v>42</v>
      </c>
      <c r="C9" s="103" t="s">
        <v>43</v>
      </c>
      <c r="D9" s="104">
        <v>5000</v>
      </c>
      <c r="E9" s="138" t="s">
        <v>224</v>
      </c>
      <c r="F9" s="148" t="s">
        <v>224</v>
      </c>
      <c r="G9" s="98"/>
      <c r="H9" s="98"/>
      <c r="I9" s="98"/>
      <c r="J9" s="98"/>
      <c r="K9" s="99"/>
      <c r="L9" s="99"/>
      <c r="M9" s="99"/>
      <c r="N9" s="146" t="s">
        <v>207</v>
      </c>
      <c r="O9" s="99"/>
      <c r="P9" s="99"/>
      <c r="Q9" s="99"/>
      <c r="R9" s="99"/>
    </row>
    <row r="10" spans="1:18" ht="37.5">
      <c r="A10" s="114">
        <v>6</v>
      </c>
      <c r="B10" s="139" t="s">
        <v>47</v>
      </c>
      <c r="C10" s="103" t="s">
        <v>48</v>
      </c>
      <c r="D10" s="104">
        <v>10000</v>
      </c>
      <c r="E10" s="138" t="s">
        <v>224</v>
      </c>
      <c r="F10" s="148" t="s">
        <v>224</v>
      </c>
      <c r="G10" s="98"/>
      <c r="H10" s="98"/>
      <c r="I10" s="98"/>
      <c r="J10" s="98"/>
      <c r="K10" s="99"/>
      <c r="L10" s="99"/>
      <c r="M10" s="99"/>
      <c r="N10" s="99"/>
      <c r="O10" s="146" t="s">
        <v>207</v>
      </c>
      <c r="P10" s="99"/>
      <c r="Q10" s="99"/>
      <c r="R10" s="99"/>
    </row>
    <row r="11" spans="1:18" ht="75">
      <c r="A11" s="114">
        <v>7</v>
      </c>
      <c r="B11" s="136" t="s">
        <v>208</v>
      </c>
      <c r="C11" s="103" t="s">
        <v>102</v>
      </c>
      <c r="D11" s="104">
        <v>5000</v>
      </c>
      <c r="E11" s="148" t="s">
        <v>226</v>
      </c>
      <c r="F11" s="148" t="s">
        <v>224</v>
      </c>
      <c r="G11" s="98"/>
      <c r="H11" s="98"/>
      <c r="I11" s="98"/>
      <c r="J11" s="98"/>
      <c r="K11" s="99"/>
      <c r="L11" s="146"/>
      <c r="M11" s="99"/>
      <c r="N11" s="99"/>
      <c r="O11" s="99"/>
      <c r="P11" s="99"/>
      <c r="Q11" s="99"/>
      <c r="R11" s="99"/>
    </row>
    <row r="12" spans="1:18" s="7" customFormat="1" ht="56.25">
      <c r="A12" s="114">
        <v>8</v>
      </c>
      <c r="B12" s="107" t="s">
        <v>209</v>
      </c>
      <c r="C12" s="103" t="s">
        <v>106</v>
      </c>
      <c r="D12" s="104">
        <v>10000</v>
      </c>
      <c r="E12" s="148" t="s">
        <v>224</v>
      </c>
      <c r="F12" s="148" t="s">
        <v>224</v>
      </c>
      <c r="G12" s="98"/>
      <c r="H12" s="98"/>
      <c r="I12" s="98"/>
      <c r="J12" s="98"/>
      <c r="K12" s="99"/>
      <c r="L12" s="146" t="s">
        <v>207</v>
      </c>
      <c r="M12" s="99"/>
      <c r="N12" s="99"/>
      <c r="O12" s="99"/>
      <c r="P12" s="99"/>
      <c r="Q12" s="99"/>
      <c r="R12" s="99"/>
    </row>
    <row r="13" ht="21.75" customHeight="1">
      <c r="D13" s="51"/>
    </row>
    <row r="14" spans="1:18" ht="21.75" customHeight="1">
      <c r="A14" s="268">
        <v>16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</row>
    <row r="15" ht="21.75" customHeight="1">
      <c r="D15" s="51"/>
    </row>
  </sheetData>
  <sheetProtection/>
  <mergeCells count="8">
    <mergeCell ref="A14:R14"/>
    <mergeCell ref="G3:I3"/>
    <mergeCell ref="J3:R3"/>
    <mergeCell ref="F3:F4"/>
    <mergeCell ref="A3:A4"/>
    <mergeCell ref="B3:B4"/>
    <mergeCell ref="C3:C4"/>
    <mergeCell ref="E3:E4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R21"/>
  <sheetViews>
    <sheetView view="pageBreakPreview" zoomScale="98" zoomScaleNormal="90" zoomScaleSheetLayoutView="98" zoomScalePageLayoutView="0" workbookViewId="0" topLeftCell="A1">
      <selection activeCell="A21" sqref="A21:R21"/>
    </sheetView>
  </sheetViews>
  <sheetFormatPr defaultColWidth="9.140625" defaultRowHeight="21.75" customHeight="1"/>
  <cols>
    <col min="1" max="1" width="4.00390625" style="46" customWidth="1"/>
    <col min="2" max="2" width="22.8515625" style="47" customWidth="1"/>
    <col min="3" max="3" width="35.8515625" style="48" customWidth="1"/>
    <col min="4" max="4" width="10.28125" style="46" customWidth="1"/>
    <col min="5" max="5" width="15.7109375" style="48" bestFit="1" customWidth="1"/>
    <col min="6" max="6" width="12.8515625" style="46" customWidth="1"/>
    <col min="7" max="7" width="4.140625" style="47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7" s="8" customFormat="1" ht="21.75" customHeight="1">
      <c r="A1" s="24" t="s">
        <v>90</v>
      </c>
      <c r="B1" s="25"/>
      <c r="C1" s="31"/>
      <c r="D1" s="30"/>
      <c r="E1" s="31"/>
      <c r="F1" s="30"/>
      <c r="G1" s="19"/>
    </row>
    <row r="2" spans="1:7" s="8" customFormat="1" ht="21.75" customHeight="1">
      <c r="A2" s="24"/>
      <c r="B2" s="26" t="s">
        <v>88</v>
      </c>
      <c r="C2" s="31"/>
      <c r="D2" s="30"/>
      <c r="E2" s="31"/>
      <c r="F2" s="30"/>
      <c r="G2" s="19"/>
    </row>
    <row r="3" spans="1:7" s="8" customFormat="1" ht="21.75" customHeight="1">
      <c r="A3" s="24"/>
      <c r="B3" s="123" t="s">
        <v>196</v>
      </c>
      <c r="C3" s="31"/>
      <c r="D3" s="30"/>
      <c r="E3" s="31"/>
      <c r="F3" s="30"/>
      <c r="G3" s="19"/>
    </row>
    <row r="4" spans="1:7" s="3" customFormat="1" ht="18.75" customHeight="1">
      <c r="A4" s="18"/>
      <c r="B4" s="26" t="s">
        <v>89</v>
      </c>
      <c r="C4" s="36"/>
      <c r="D4" s="34"/>
      <c r="E4" s="36"/>
      <c r="F4" s="34"/>
      <c r="G4" s="35"/>
    </row>
    <row r="5" spans="1:18" ht="21.75" customHeight="1">
      <c r="A5" s="253" t="s">
        <v>15</v>
      </c>
      <c r="B5" s="255" t="s">
        <v>16</v>
      </c>
      <c r="C5" s="243" t="s">
        <v>6</v>
      </c>
      <c r="D5" s="109" t="s">
        <v>13</v>
      </c>
      <c r="E5" s="243" t="s">
        <v>150</v>
      </c>
      <c r="F5" s="246" t="s">
        <v>5</v>
      </c>
      <c r="G5" s="247" t="str">
        <f>'5.2.'!G3:I3</f>
        <v> พ.ศ.2559</v>
      </c>
      <c r="H5" s="247"/>
      <c r="I5" s="247"/>
      <c r="J5" s="247" t="str">
        <f>'5.2.'!J3:R3</f>
        <v>พ.ศ.2560</v>
      </c>
      <c r="K5" s="247"/>
      <c r="L5" s="247"/>
      <c r="M5" s="247"/>
      <c r="N5" s="247"/>
      <c r="O5" s="247"/>
      <c r="P5" s="247"/>
      <c r="Q5" s="247"/>
      <c r="R5" s="247"/>
    </row>
    <row r="6" spans="1:18" ht="21.75" customHeight="1">
      <c r="A6" s="269"/>
      <c r="B6" s="269"/>
      <c r="C6" s="245"/>
      <c r="D6" s="96" t="s">
        <v>17</v>
      </c>
      <c r="E6" s="248"/>
      <c r="F6" s="245"/>
      <c r="G6" s="97" t="s">
        <v>180</v>
      </c>
      <c r="H6" s="97" t="s">
        <v>181</v>
      </c>
      <c r="I6" s="97" t="s">
        <v>182</v>
      </c>
      <c r="J6" s="97" t="s">
        <v>183</v>
      </c>
      <c r="K6" s="97" t="s">
        <v>184</v>
      </c>
      <c r="L6" s="97" t="s">
        <v>185</v>
      </c>
      <c r="M6" s="97" t="s">
        <v>186</v>
      </c>
      <c r="N6" s="97" t="s">
        <v>187</v>
      </c>
      <c r="O6" s="97" t="s">
        <v>188</v>
      </c>
      <c r="P6" s="97" t="s">
        <v>189</v>
      </c>
      <c r="Q6" s="97" t="s">
        <v>190</v>
      </c>
      <c r="R6" s="97" t="s">
        <v>191</v>
      </c>
    </row>
    <row r="7" spans="1:18" ht="42.75" customHeight="1">
      <c r="A7" s="124">
        <v>1</v>
      </c>
      <c r="B7" s="133" t="s">
        <v>73</v>
      </c>
      <c r="C7" s="133" t="s">
        <v>74</v>
      </c>
      <c r="D7" s="132">
        <v>100000</v>
      </c>
      <c r="E7" s="138" t="s">
        <v>228</v>
      </c>
      <c r="F7" s="138" t="s">
        <v>256</v>
      </c>
      <c r="G7" s="98"/>
      <c r="H7" s="98"/>
      <c r="I7" s="98"/>
      <c r="J7" s="98"/>
      <c r="K7" s="99"/>
      <c r="L7" s="99"/>
      <c r="M7" s="99"/>
      <c r="N7" s="99"/>
      <c r="O7" s="99"/>
      <c r="P7" s="99"/>
      <c r="Q7" s="99"/>
      <c r="R7" s="99"/>
    </row>
    <row r="8" spans="1:18" ht="37.5">
      <c r="A8" s="101">
        <v>2</v>
      </c>
      <c r="B8" s="107" t="s">
        <v>165</v>
      </c>
      <c r="C8" s="103" t="s">
        <v>149</v>
      </c>
      <c r="D8" s="127">
        <v>10000</v>
      </c>
      <c r="E8" s="151" t="s">
        <v>229</v>
      </c>
      <c r="F8" s="114" t="s">
        <v>161</v>
      </c>
      <c r="G8" s="98"/>
      <c r="H8" s="98"/>
      <c r="I8" s="98"/>
      <c r="J8" s="98"/>
      <c r="K8" s="99"/>
      <c r="L8" s="99"/>
      <c r="M8" s="99"/>
      <c r="N8" s="99"/>
      <c r="O8" s="99"/>
      <c r="P8" s="99"/>
      <c r="Q8" s="99"/>
      <c r="R8" s="99"/>
    </row>
    <row r="9" spans="1:18" ht="37.5">
      <c r="A9" s="101">
        <v>3</v>
      </c>
      <c r="B9" s="136" t="s">
        <v>204</v>
      </c>
      <c r="C9" s="136" t="s">
        <v>98</v>
      </c>
      <c r="D9" s="104">
        <v>30000</v>
      </c>
      <c r="E9" s="148" t="s">
        <v>227</v>
      </c>
      <c r="F9" s="106" t="s">
        <v>219</v>
      </c>
      <c r="G9" s="98"/>
      <c r="H9" s="98"/>
      <c r="I9" s="146" t="s">
        <v>207</v>
      </c>
      <c r="J9" s="98"/>
      <c r="K9" s="99"/>
      <c r="L9" s="99"/>
      <c r="M9" s="99"/>
      <c r="N9" s="99"/>
      <c r="O9" s="99"/>
      <c r="P9" s="99"/>
      <c r="Q9" s="99"/>
      <c r="R9" s="99"/>
    </row>
    <row r="10" spans="1:18" ht="37.5">
      <c r="A10" s="32">
        <v>4</v>
      </c>
      <c r="B10" s="33" t="s">
        <v>99</v>
      </c>
      <c r="C10" s="33" t="s">
        <v>205</v>
      </c>
      <c r="D10" s="172">
        <v>65000</v>
      </c>
      <c r="E10" s="171" t="s">
        <v>196</v>
      </c>
      <c r="F10" s="32" t="s">
        <v>30</v>
      </c>
      <c r="G10" s="140"/>
      <c r="H10" s="140"/>
      <c r="I10" s="183" t="s">
        <v>207</v>
      </c>
      <c r="J10" s="140"/>
      <c r="K10" s="173"/>
      <c r="L10" s="173"/>
      <c r="M10" s="173"/>
      <c r="N10" s="173"/>
      <c r="O10" s="173"/>
      <c r="P10" s="173"/>
      <c r="Q10" s="173"/>
      <c r="R10" s="173"/>
    </row>
    <row r="11" spans="1:18" ht="21.75">
      <c r="A11" s="176"/>
      <c r="B11" s="177"/>
      <c r="C11" s="177"/>
      <c r="D11" s="178"/>
      <c r="E11" s="179"/>
      <c r="F11" s="176"/>
      <c r="G11" s="180"/>
      <c r="H11" s="180"/>
      <c r="I11" s="181"/>
      <c r="J11" s="180"/>
      <c r="K11" s="182"/>
      <c r="L11" s="182"/>
      <c r="M11" s="182"/>
      <c r="N11" s="182"/>
      <c r="O11" s="182"/>
      <c r="P11" s="182"/>
      <c r="Q11" s="182"/>
      <c r="R11" s="182"/>
    </row>
    <row r="12" spans="1:18" ht="21.75">
      <c r="A12" s="43"/>
      <c r="B12" s="184"/>
      <c r="C12" s="184"/>
      <c r="D12" s="42"/>
      <c r="E12" s="174"/>
      <c r="F12" s="43"/>
      <c r="G12" s="125"/>
      <c r="H12" s="125"/>
      <c r="I12" s="185"/>
      <c r="J12" s="125"/>
      <c r="K12" s="126"/>
      <c r="L12" s="126"/>
      <c r="M12" s="126"/>
      <c r="N12" s="126"/>
      <c r="O12" s="126"/>
      <c r="P12" s="126"/>
      <c r="Q12" s="126"/>
      <c r="R12" s="126"/>
    </row>
    <row r="13" spans="1:18" ht="21.75">
      <c r="A13" s="43"/>
      <c r="B13" s="184"/>
      <c r="C13" s="184"/>
      <c r="D13" s="42"/>
      <c r="E13" s="174"/>
      <c r="F13" s="43"/>
      <c r="G13" s="125"/>
      <c r="H13" s="125"/>
      <c r="I13" s="185"/>
      <c r="J13" s="125"/>
      <c r="K13" s="126"/>
      <c r="L13" s="126"/>
      <c r="M13" s="126"/>
      <c r="N13" s="126"/>
      <c r="O13" s="126"/>
      <c r="P13" s="126"/>
      <c r="Q13" s="126"/>
      <c r="R13" s="126"/>
    </row>
    <row r="14" spans="1:18" ht="21.75">
      <c r="A14" s="43"/>
      <c r="B14" s="184"/>
      <c r="C14" s="184"/>
      <c r="D14" s="42"/>
      <c r="E14" s="174"/>
      <c r="F14" s="43"/>
      <c r="G14" s="125"/>
      <c r="H14" s="125"/>
      <c r="I14" s="185"/>
      <c r="J14" s="125"/>
      <c r="K14" s="126"/>
      <c r="L14" s="126"/>
      <c r="M14" s="126"/>
      <c r="N14" s="126"/>
      <c r="O14" s="126"/>
      <c r="P14" s="126"/>
      <c r="Q14" s="126"/>
      <c r="R14" s="126"/>
    </row>
    <row r="15" spans="1:18" ht="21.75">
      <c r="A15" s="43"/>
      <c r="B15" s="184"/>
      <c r="C15" s="184"/>
      <c r="D15" s="42"/>
      <c r="E15" s="174"/>
      <c r="F15" s="43"/>
      <c r="G15" s="125"/>
      <c r="H15" s="125"/>
      <c r="I15" s="185"/>
      <c r="J15" s="125"/>
      <c r="K15" s="126"/>
      <c r="L15" s="126"/>
      <c r="M15" s="126"/>
      <c r="N15" s="126"/>
      <c r="O15" s="126"/>
      <c r="P15" s="126"/>
      <c r="Q15" s="126"/>
      <c r="R15" s="126"/>
    </row>
    <row r="16" spans="1:18" ht="21.75">
      <c r="A16" s="43"/>
      <c r="B16" s="184"/>
      <c r="C16" s="184"/>
      <c r="D16" s="42"/>
      <c r="E16" s="174"/>
      <c r="F16" s="43"/>
      <c r="G16" s="125"/>
      <c r="H16" s="125"/>
      <c r="I16" s="185"/>
      <c r="J16" s="125"/>
      <c r="K16" s="126"/>
      <c r="L16" s="126"/>
      <c r="M16" s="126"/>
      <c r="N16" s="126"/>
      <c r="O16" s="126"/>
      <c r="P16" s="126"/>
      <c r="Q16" s="126"/>
      <c r="R16" s="126"/>
    </row>
    <row r="17" spans="1:18" ht="21.75">
      <c r="A17" s="43"/>
      <c r="B17" s="184"/>
      <c r="C17" s="184"/>
      <c r="D17" s="42"/>
      <c r="E17" s="174"/>
      <c r="F17" s="43"/>
      <c r="G17" s="125"/>
      <c r="H17" s="125"/>
      <c r="I17" s="185"/>
      <c r="J17" s="125"/>
      <c r="K17" s="126"/>
      <c r="L17" s="126"/>
      <c r="M17" s="126"/>
      <c r="N17" s="126"/>
      <c r="O17" s="126"/>
      <c r="P17" s="126"/>
      <c r="Q17" s="126"/>
      <c r="R17" s="126"/>
    </row>
    <row r="18" spans="1:18" ht="21.75">
      <c r="A18" s="43"/>
      <c r="B18" s="184"/>
      <c r="C18" s="184"/>
      <c r="D18" s="42"/>
      <c r="E18" s="174"/>
      <c r="F18" s="43"/>
      <c r="G18" s="125"/>
      <c r="H18" s="125"/>
      <c r="I18" s="185"/>
      <c r="J18" s="125"/>
      <c r="K18" s="126"/>
      <c r="L18" s="126"/>
      <c r="M18" s="126"/>
      <c r="N18" s="126"/>
      <c r="O18" s="126"/>
      <c r="P18" s="126"/>
      <c r="Q18" s="126"/>
      <c r="R18" s="126"/>
    </row>
    <row r="19" spans="1:18" ht="21.75">
      <c r="A19" s="43"/>
      <c r="B19" s="184"/>
      <c r="C19" s="184"/>
      <c r="D19" s="42"/>
      <c r="E19" s="174"/>
      <c r="F19" s="43"/>
      <c r="G19" s="125"/>
      <c r="H19" s="125"/>
      <c r="I19" s="185"/>
      <c r="J19" s="125"/>
      <c r="K19" s="126"/>
      <c r="L19" s="126"/>
      <c r="M19" s="126"/>
      <c r="N19" s="126"/>
      <c r="O19" s="126"/>
      <c r="P19" s="126"/>
      <c r="Q19" s="126"/>
      <c r="R19" s="126"/>
    </row>
    <row r="20" spans="1:18" ht="21.75">
      <c r="A20" s="43"/>
      <c r="B20" s="184"/>
      <c r="C20" s="184"/>
      <c r="D20" s="42"/>
      <c r="E20" s="174"/>
      <c r="F20" s="43"/>
      <c r="G20" s="125"/>
      <c r="H20" s="125"/>
      <c r="I20" s="185"/>
      <c r="J20" s="125"/>
      <c r="K20" s="126"/>
      <c r="L20" s="126"/>
      <c r="M20" s="126"/>
      <c r="N20" s="126"/>
      <c r="O20" s="126"/>
      <c r="P20" s="126"/>
      <c r="Q20" s="126"/>
      <c r="R20" s="126"/>
    </row>
    <row r="21" spans="1:18" ht="21.75" customHeight="1">
      <c r="A21" s="272">
        <v>17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</row>
  </sheetData>
  <sheetProtection/>
  <mergeCells count="8">
    <mergeCell ref="A21:R21"/>
    <mergeCell ref="C5:C6"/>
    <mergeCell ref="E5:E6"/>
    <mergeCell ref="G5:I5"/>
    <mergeCell ref="J5:R5"/>
    <mergeCell ref="A5:A6"/>
    <mergeCell ref="F5:F6"/>
    <mergeCell ref="B5:B6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W16"/>
  <sheetViews>
    <sheetView view="pageBreakPreview" zoomScale="98" zoomScaleNormal="90" zoomScaleSheetLayoutView="98" zoomScalePageLayoutView="0" workbookViewId="0" topLeftCell="A7">
      <selection activeCell="A16" sqref="A16:R16"/>
    </sheetView>
  </sheetViews>
  <sheetFormatPr defaultColWidth="9.140625" defaultRowHeight="21.75" customHeight="1"/>
  <cols>
    <col min="1" max="1" width="4.00390625" style="46" customWidth="1"/>
    <col min="2" max="2" width="22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2.85156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4" t="s">
        <v>90</v>
      </c>
      <c r="B1" s="25"/>
      <c r="C1" s="31"/>
      <c r="D1" s="30"/>
      <c r="E1" s="31"/>
      <c r="F1" s="30"/>
    </row>
    <row r="2" spans="1:6" s="3" customFormat="1" ht="21.75" customHeight="1">
      <c r="A2" s="18"/>
      <c r="B2" s="26" t="s">
        <v>97</v>
      </c>
      <c r="C2" s="36"/>
      <c r="D2" s="34"/>
      <c r="E2" s="36"/>
      <c r="F2" s="34"/>
    </row>
    <row r="3" spans="1:18" s="3" customFormat="1" ht="19.5" customHeight="1">
      <c r="A3" s="253" t="s">
        <v>15</v>
      </c>
      <c r="B3" s="255" t="s">
        <v>16</v>
      </c>
      <c r="C3" s="243" t="s">
        <v>6</v>
      </c>
      <c r="D3" s="109" t="s">
        <v>13</v>
      </c>
      <c r="E3" s="243" t="s">
        <v>150</v>
      </c>
      <c r="F3" s="246" t="s">
        <v>5</v>
      </c>
      <c r="G3" s="247" t="str">
        <f>'5.3-5.4'!G5:I5</f>
        <v> พ.ศ.2559</v>
      </c>
      <c r="H3" s="247"/>
      <c r="I3" s="247"/>
      <c r="J3" s="247" t="str">
        <f>'5.3-5.4'!J5:R5</f>
        <v>พ.ศ.2560</v>
      </c>
      <c r="K3" s="247"/>
      <c r="L3" s="247"/>
      <c r="M3" s="247"/>
      <c r="N3" s="247"/>
      <c r="O3" s="247"/>
      <c r="P3" s="247"/>
      <c r="Q3" s="247"/>
      <c r="R3" s="247"/>
    </row>
    <row r="4" spans="1:18" s="3" customFormat="1" ht="19.5" customHeight="1">
      <c r="A4" s="269"/>
      <c r="B4" s="269"/>
      <c r="C4" s="245"/>
      <c r="D4" s="96" t="s">
        <v>17</v>
      </c>
      <c r="E4" s="248"/>
      <c r="F4" s="245"/>
      <c r="G4" s="97" t="s">
        <v>180</v>
      </c>
      <c r="H4" s="97" t="s">
        <v>181</v>
      </c>
      <c r="I4" s="97" t="s">
        <v>182</v>
      </c>
      <c r="J4" s="97" t="s">
        <v>183</v>
      </c>
      <c r="K4" s="97" t="s">
        <v>184</v>
      </c>
      <c r="L4" s="97" t="s">
        <v>185</v>
      </c>
      <c r="M4" s="97" t="s">
        <v>186</v>
      </c>
      <c r="N4" s="97" t="s">
        <v>187</v>
      </c>
      <c r="O4" s="97" t="s">
        <v>188</v>
      </c>
      <c r="P4" s="97" t="s">
        <v>189</v>
      </c>
      <c r="Q4" s="97" t="s">
        <v>190</v>
      </c>
      <c r="R4" s="97" t="s">
        <v>191</v>
      </c>
    </row>
    <row r="5" spans="1:18" s="3" customFormat="1" ht="63.75" customHeight="1">
      <c r="A5" s="124">
        <v>1</v>
      </c>
      <c r="B5" s="107" t="s">
        <v>206</v>
      </c>
      <c r="C5" s="103" t="s">
        <v>44</v>
      </c>
      <c r="D5" s="104">
        <v>50000</v>
      </c>
      <c r="E5" s="148" t="s">
        <v>196</v>
      </c>
      <c r="F5" s="106" t="s">
        <v>161</v>
      </c>
      <c r="G5" s="98"/>
      <c r="H5" s="98"/>
      <c r="I5" s="146" t="s">
        <v>207</v>
      </c>
      <c r="J5" s="98"/>
      <c r="K5" s="99"/>
      <c r="L5" s="99"/>
      <c r="M5" s="99"/>
      <c r="N5" s="99"/>
      <c r="O5" s="99"/>
      <c r="P5" s="99"/>
      <c r="Q5" s="99"/>
      <c r="R5" s="99"/>
    </row>
    <row r="6" spans="1:18" s="17" customFormat="1" ht="37.5">
      <c r="A6" s="53">
        <v>2</v>
      </c>
      <c r="B6" s="74" t="s">
        <v>46</v>
      </c>
      <c r="C6" s="103" t="s">
        <v>166</v>
      </c>
      <c r="D6" s="104">
        <v>220000</v>
      </c>
      <c r="E6" s="148" t="s">
        <v>214</v>
      </c>
      <c r="F6" s="106" t="s">
        <v>30</v>
      </c>
      <c r="G6" s="98"/>
      <c r="H6" s="98"/>
      <c r="I6" s="98"/>
      <c r="J6" s="98"/>
      <c r="K6" s="99"/>
      <c r="L6" s="99"/>
      <c r="M6" s="146" t="s">
        <v>207</v>
      </c>
      <c r="N6" s="99"/>
      <c r="O6" s="99"/>
      <c r="P6" s="99"/>
      <c r="Q6" s="99"/>
      <c r="R6" s="99"/>
    </row>
    <row r="7" spans="1:18" s="17" customFormat="1" ht="56.25">
      <c r="A7" s="72">
        <v>3</v>
      </c>
      <c r="B7" s="33" t="s">
        <v>147</v>
      </c>
      <c r="C7" s="103" t="s">
        <v>168</v>
      </c>
      <c r="D7" s="104">
        <v>50000</v>
      </c>
      <c r="E7" s="148" t="s">
        <v>231</v>
      </c>
      <c r="F7" s="106" t="s">
        <v>234</v>
      </c>
      <c r="G7" s="98"/>
      <c r="H7" s="98"/>
      <c r="I7" s="98"/>
      <c r="J7" s="98"/>
      <c r="K7" s="99"/>
      <c r="L7" s="146" t="s">
        <v>207</v>
      </c>
      <c r="M7" s="99"/>
      <c r="N7" s="99"/>
      <c r="O7" s="99"/>
      <c r="P7" s="99"/>
      <c r="Q7" s="99"/>
      <c r="R7" s="99"/>
    </row>
    <row r="8" spans="1:18" s="17" customFormat="1" ht="56.25">
      <c r="A8" s="50"/>
      <c r="B8" s="195"/>
      <c r="C8" s="103" t="s">
        <v>167</v>
      </c>
      <c r="D8" s="104">
        <v>30000</v>
      </c>
      <c r="E8" s="148" t="s">
        <v>232</v>
      </c>
      <c r="F8" s="106" t="s">
        <v>235</v>
      </c>
      <c r="G8" s="98"/>
      <c r="H8" s="98"/>
      <c r="I8" s="98"/>
      <c r="J8" s="98"/>
      <c r="K8" s="99"/>
      <c r="L8" s="146" t="s">
        <v>207</v>
      </c>
      <c r="M8" s="99"/>
      <c r="N8" s="99"/>
      <c r="O8" s="99"/>
      <c r="P8" s="99"/>
      <c r="Q8" s="99"/>
      <c r="R8" s="99"/>
    </row>
    <row r="9" spans="1:18" s="17" customFormat="1" ht="56.25">
      <c r="A9" s="187"/>
      <c r="B9" s="195"/>
      <c r="C9" s="103" t="s">
        <v>169</v>
      </c>
      <c r="D9" s="104">
        <v>20000</v>
      </c>
      <c r="E9" s="148" t="s">
        <v>233</v>
      </c>
      <c r="F9" s="106" t="s">
        <v>236</v>
      </c>
      <c r="G9" s="98"/>
      <c r="H9" s="98"/>
      <c r="I9" s="98"/>
      <c r="J9" s="98"/>
      <c r="K9" s="99"/>
      <c r="L9" s="99"/>
      <c r="M9" s="146" t="s">
        <v>207</v>
      </c>
      <c r="N9" s="99"/>
      <c r="O9" s="99"/>
      <c r="P9" s="99"/>
      <c r="Q9" s="99"/>
      <c r="R9" s="99"/>
    </row>
    <row r="10" spans="1:23" s="17" customFormat="1" ht="56.25">
      <c r="A10" s="53"/>
      <c r="B10" s="196"/>
      <c r="C10" s="103" t="s">
        <v>278</v>
      </c>
      <c r="D10" s="104">
        <v>20000</v>
      </c>
      <c r="E10" s="148" t="s">
        <v>279</v>
      </c>
      <c r="F10" s="106" t="s">
        <v>280</v>
      </c>
      <c r="G10" s="98"/>
      <c r="H10" s="98"/>
      <c r="I10" s="146" t="s">
        <v>207</v>
      </c>
      <c r="J10" s="98"/>
      <c r="K10" s="99"/>
      <c r="L10" s="99"/>
      <c r="M10" s="99"/>
      <c r="N10" s="99"/>
      <c r="O10" s="99"/>
      <c r="P10" s="99"/>
      <c r="Q10" s="99"/>
      <c r="R10" s="99"/>
      <c r="W10" s="141"/>
    </row>
    <row r="11" spans="1:18" s="17" customFormat="1" ht="37.5">
      <c r="A11" s="72">
        <v>4</v>
      </c>
      <c r="B11" s="283" t="s">
        <v>54</v>
      </c>
      <c r="C11" s="103" t="s">
        <v>170</v>
      </c>
      <c r="D11" s="104">
        <v>4500</v>
      </c>
      <c r="E11" s="148" t="s">
        <v>237</v>
      </c>
      <c r="F11" s="106" t="s">
        <v>238</v>
      </c>
      <c r="G11" s="98"/>
      <c r="H11" s="98"/>
      <c r="I11" s="146" t="s">
        <v>207</v>
      </c>
      <c r="J11" s="98"/>
      <c r="K11" s="99"/>
      <c r="L11" s="99"/>
      <c r="M11" s="99"/>
      <c r="N11" s="99"/>
      <c r="O11" s="99"/>
      <c r="P11" s="99"/>
      <c r="Q11" s="99"/>
      <c r="R11" s="99"/>
    </row>
    <row r="12" spans="1:18" s="17" customFormat="1" ht="37.5">
      <c r="A12" s="187"/>
      <c r="B12" s="283"/>
      <c r="C12" s="103" t="s">
        <v>45</v>
      </c>
      <c r="D12" s="104">
        <v>20000</v>
      </c>
      <c r="E12" s="148" t="s">
        <v>230</v>
      </c>
      <c r="F12" s="106" t="s">
        <v>161</v>
      </c>
      <c r="G12" s="146" t="s">
        <v>207</v>
      </c>
      <c r="H12" s="98"/>
      <c r="I12" s="98"/>
      <c r="J12" s="98"/>
      <c r="K12" s="99"/>
      <c r="L12" s="99"/>
      <c r="M12" s="99"/>
      <c r="N12" s="99"/>
      <c r="O12" s="99"/>
      <c r="P12" s="99"/>
      <c r="Q12" s="99"/>
      <c r="R12" s="99"/>
    </row>
    <row r="13" spans="1:18" ht="18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</row>
    <row r="16" spans="1:18" ht="21.75" customHeight="1">
      <c r="A16" s="268">
        <v>18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</row>
  </sheetData>
  <sheetProtection/>
  <mergeCells count="10">
    <mergeCell ref="A16:R16"/>
    <mergeCell ref="A13:R13"/>
    <mergeCell ref="G3:I3"/>
    <mergeCell ref="J3:R3"/>
    <mergeCell ref="B11:B12"/>
    <mergeCell ref="F3:F4"/>
    <mergeCell ref="A3:A4"/>
    <mergeCell ref="B3:B4"/>
    <mergeCell ref="C3:C4"/>
    <mergeCell ref="E3:E4"/>
  </mergeCells>
  <printOptions horizontalCentered="1"/>
  <pageMargins left="0.2362204724409449" right="0.2362204724409449" top="0.3937007874015748" bottom="0.11811023622047245" header="0.31496062992125984" footer="0.2362204724409449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R40"/>
  <sheetViews>
    <sheetView view="pageBreakPreview" zoomScale="98" zoomScaleNormal="90" zoomScaleSheetLayoutView="98" zoomScalePageLayoutView="0" workbookViewId="0" topLeftCell="A10">
      <selection activeCell="B17" sqref="B17"/>
    </sheetView>
  </sheetViews>
  <sheetFormatPr defaultColWidth="9.140625" defaultRowHeight="21.75" customHeight="1"/>
  <cols>
    <col min="1" max="1" width="4.00390625" style="46" customWidth="1"/>
    <col min="2" max="2" width="22.8515625" style="47" customWidth="1"/>
    <col min="3" max="3" width="33.28125" style="48" customWidth="1"/>
    <col min="4" max="4" width="10.28125" style="46" customWidth="1"/>
    <col min="5" max="5" width="14.00390625" style="48" bestFit="1" customWidth="1"/>
    <col min="6" max="6" width="12.85156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4" t="s">
        <v>81</v>
      </c>
      <c r="B1" s="25"/>
      <c r="C1" s="31"/>
      <c r="D1" s="30"/>
      <c r="E1" s="31"/>
      <c r="F1" s="30"/>
    </row>
    <row r="2" spans="1:6" s="8" customFormat="1" ht="21.75" customHeight="1">
      <c r="A2" s="24"/>
      <c r="B2" s="23" t="s">
        <v>194</v>
      </c>
      <c r="C2" s="23"/>
      <c r="D2" s="23"/>
      <c r="E2" s="23"/>
      <c r="F2" s="18"/>
    </row>
    <row r="3" spans="1:6" s="8" customFormat="1" ht="21.75" customHeight="1">
      <c r="A3" s="24"/>
      <c r="B3" s="239" t="s">
        <v>199</v>
      </c>
      <c r="C3" s="239"/>
      <c r="D3" s="239"/>
      <c r="E3" s="239"/>
      <c r="F3" s="239"/>
    </row>
    <row r="4" spans="1:6" s="3" customFormat="1" ht="21.75" customHeight="1">
      <c r="A4" s="18"/>
      <c r="B4" s="26" t="s">
        <v>82</v>
      </c>
      <c r="C4" s="36"/>
      <c r="D4" s="34"/>
      <c r="E4" s="36"/>
      <c r="F4" s="34"/>
    </row>
    <row r="5" spans="1:18" s="3" customFormat="1" ht="19.5" customHeight="1">
      <c r="A5" s="253" t="s">
        <v>15</v>
      </c>
      <c r="B5" s="255" t="s">
        <v>16</v>
      </c>
      <c r="C5" s="243" t="s">
        <v>6</v>
      </c>
      <c r="D5" s="109" t="s">
        <v>13</v>
      </c>
      <c r="E5" s="243" t="s">
        <v>150</v>
      </c>
      <c r="F5" s="246" t="s">
        <v>5</v>
      </c>
      <c r="G5" s="247" t="str">
        <f>'5.5'!G3:I3</f>
        <v> พ.ศ.2559</v>
      </c>
      <c r="H5" s="247"/>
      <c r="I5" s="247"/>
      <c r="J5" s="247" t="str">
        <f>'5.5'!J3:R3</f>
        <v>พ.ศ.2560</v>
      </c>
      <c r="K5" s="247"/>
      <c r="L5" s="247"/>
      <c r="M5" s="247"/>
      <c r="N5" s="247"/>
      <c r="O5" s="247"/>
      <c r="P5" s="247"/>
      <c r="Q5" s="247"/>
      <c r="R5" s="247"/>
    </row>
    <row r="6" spans="1:18" s="3" customFormat="1" ht="21.75">
      <c r="A6" s="269"/>
      <c r="B6" s="269"/>
      <c r="C6" s="245"/>
      <c r="D6" s="96" t="s">
        <v>17</v>
      </c>
      <c r="E6" s="248"/>
      <c r="F6" s="245"/>
      <c r="G6" s="97" t="s">
        <v>180</v>
      </c>
      <c r="H6" s="97" t="s">
        <v>181</v>
      </c>
      <c r="I6" s="97" t="s">
        <v>182</v>
      </c>
      <c r="J6" s="97" t="s">
        <v>183</v>
      </c>
      <c r="K6" s="97" t="s">
        <v>184</v>
      </c>
      <c r="L6" s="97" t="s">
        <v>185</v>
      </c>
      <c r="M6" s="97" t="s">
        <v>186</v>
      </c>
      <c r="N6" s="97" t="s">
        <v>187</v>
      </c>
      <c r="O6" s="97" t="s">
        <v>188</v>
      </c>
      <c r="P6" s="97" t="s">
        <v>189</v>
      </c>
      <c r="Q6" s="97" t="s">
        <v>190</v>
      </c>
      <c r="R6" s="97" t="s">
        <v>191</v>
      </c>
    </row>
    <row r="7" spans="1:18" s="3" customFormat="1" ht="37.5">
      <c r="A7" s="264">
        <v>1</v>
      </c>
      <c r="B7" s="278" t="s">
        <v>174</v>
      </c>
      <c r="C7" s="103" t="s">
        <v>175</v>
      </c>
      <c r="D7" s="104">
        <v>60000</v>
      </c>
      <c r="E7" s="112" t="s">
        <v>196</v>
      </c>
      <c r="F7" s="113"/>
      <c r="G7" s="98"/>
      <c r="H7" s="98"/>
      <c r="I7" s="98"/>
      <c r="J7" s="98"/>
      <c r="K7" s="99"/>
      <c r="L7" s="99"/>
      <c r="M7" s="99"/>
      <c r="N7" s="99"/>
      <c r="O7" s="99"/>
      <c r="P7" s="99"/>
      <c r="Q7" s="99"/>
      <c r="R7" s="99"/>
    </row>
    <row r="8" spans="1:18" s="3" customFormat="1" ht="37.5">
      <c r="A8" s="265"/>
      <c r="B8" s="280"/>
      <c r="C8" s="103" t="s">
        <v>282</v>
      </c>
      <c r="D8" s="104">
        <v>10000</v>
      </c>
      <c r="E8" s="112"/>
      <c r="F8" s="113"/>
      <c r="G8" s="146" t="s">
        <v>207</v>
      </c>
      <c r="H8" s="98"/>
      <c r="I8" s="98"/>
      <c r="J8" s="98"/>
      <c r="K8" s="99"/>
      <c r="L8" s="99"/>
      <c r="M8" s="99"/>
      <c r="N8" s="99"/>
      <c r="O8" s="99"/>
      <c r="P8" s="99"/>
      <c r="Q8" s="99"/>
      <c r="R8" s="99"/>
    </row>
    <row r="9" spans="1:18" s="3" customFormat="1" ht="37.5">
      <c r="A9" s="114">
        <v>2</v>
      </c>
      <c r="B9" s="133" t="s">
        <v>176</v>
      </c>
      <c r="C9" s="142" t="s">
        <v>177</v>
      </c>
      <c r="D9" s="104">
        <v>20000</v>
      </c>
      <c r="E9" s="167" t="s">
        <v>196</v>
      </c>
      <c r="F9" s="143"/>
      <c r="G9" s="98"/>
      <c r="H9" s="98"/>
      <c r="I9" s="98"/>
      <c r="J9" s="98"/>
      <c r="K9" s="99"/>
      <c r="L9" s="99"/>
      <c r="M9" s="99"/>
      <c r="N9" s="99"/>
      <c r="O9" s="99"/>
      <c r="P9" s="99"/>
      <c r="Q9" s="99"/>
      <c r="R9" s="99"/>
    </row>
    <row r="10" spans="1:18" ht="40.5" customHeight="1">
      <c r="A10" s="114">
        <v>3</v>
      </c>
      <c r="B10" s="133" t="s">
        <v>283</v>
      </c>
      <c r="C10" s="142" t="s">
        <v>284</v>
      </c>
      <c r="D10" s="104">
        <v>75000</v>
      </c>
      <c r="E10" s="167" t="s">
        <v>196</v>
      </c>
      <c r="F10" s="143"/>
      <c r="G10" s="98"/>
      <c r="H10" s="98"/>
      <c r="I10" s="98"/>
      <c r="J10" s="98"/>
      <c r="K10" s="99"/>
      <c r="L10" s="99"/>
      <c r="M10" s="99"/>
      <c r="N10" s="99"/>
      <c r="O10" s="99"/>
      <c r="P10" s="99"/>
      <c r="Q10" s="99"/>
      <c r="R10" s="99"/>
    </row>
    <row r="11" spans="1:6" ht="21.75" customHeight="1">
      <c r="A11" s="18"/>
      <c r="B11" s="26" t="s">
        <v>85</v>
      </c>
      <c r="C11" s="36"/>
      <c r="D11" s="34"/>
      <c r="E11" s="36"/>
      <c r="F11" s="34"/>
    </row>
    <row r="12" spans="1:18" ht="21.75" customHeight="1">
      <c r="A12" s="253" t="s">
        <v>15</v>
      </c>
      <c r="B12" s="255" t="s">
        <v>16</v>
      </c>
      <c r="C12" s="243" t="s">
        <v>6</v>
      </c>
      <c r="D12" s="109" t="s">
        <v>13</v>
      </c>
      <c r="E12" s="243" t="s">
        <v>150</v>
      </c>
      <c r="F12" s="246" t="s">
        <v>5</v>
      </c>
      <c r="G12" s="247" t="str">
        <f>'5.5'!G3:I3</f>
        <v> พ.ศ.2559</v>
      </c>
      <c r="H12" s="247"/>
      <c r="I12" s="247"/>
      <c r="J12" s="247" t="str">
        <f>J5</f>
        <v>พ.ศ.2560</v>
      </c>
      <c r="K12" s="247"/>
      <c r="L12" s="247"/>
      <c r="M12" s="247"/>
      <c r="N12" s="247"/>
      <c r="O12" s="247"/>
      <c r="P12" s="247"/>
      <c r="Q12" s="247"/>
      <c r="R12" s="247"/>
    </row>
    <row r="13" spans="1:18" ht="21.75" customHeight="1">
      <c r="A13" s="269"/>
      <c r="B13" s="269"/>
      <c r="C13" s="245"/>
      <c r="D13" s="96" t="s">
        <v>17</v>
      </c>
      <c r="E13" s="248"/>
      <c r="F13" s="245"/>
      <c r="G13" s="144" t="s">
        <v>180</v>
      </c>
      <c r="H13" s="144" t="s">
        <v>181</v>
      </c>
      <c r="I13" s="97" t="s">
        <v>182</v>
      </c>
      <c r="J13" s="97" t="s">
        <v>183</v>
      </c>
      <c r="K13" s="97" t="s">
        <v>184</v>
      </c>
      <c r="L13" s="97" t="s">
        <v>185</v>
      </c>
      <c r="M13" s="97" t="s">
        <v>186</v>
      </c>
      <c r="N13" s="97" t="s">
        <v>187</v>
      </c>
      <c r="O13" s="97" t="s">
        <v>188</v>
      </c>
      <c r="P13" s="97" t="s">
        <v>189</v>
      </c>
      <c r="Q13" s="97" t="s">
        <v>190</v>
      </c>
      <c r="R13" s="97" t="s">
        <v>191</v>
      </c>
    </row>
    <row r="14" spans="1:18" ht="37.5">
      <c r="A14" s="124">
        <v>1</v>
      </c>
      <c r="B14" s="107" t="s">
        <v>172</v>
      </c>
      <c r="C14" s="103" t="s">
        <v>173</v>
      </c>
      <c r="D14" s="104">
        <v>32000</v>
      </c>
      <c r="E14" s="148" t="s">
        <v>220</v>
      </c>
      <c r="F14" s="106" t="s">
        <v>239</v>
      </c>
      <c r="G14" s="98"/>
      <c r="H14" s="98"/>
      <c r="I14" s="98"/>
      <c r="J14" s="98"/>
      <c r="K14" s="99"/>
      <c r="L14" s="99"/>
      <c r="M14" s="99"/>
      <c r="N14" s="99"/>
      <c r="O14" s="99"/>
      <c r="P14" s="99"/>
      <c r="Q14" s="99"/>
      <c r="R14" s="99"/>
    </row>
    <row r="15" spans="1:18" ht="56.25">
      <c r="A15" s="124">
        <v>2</v>
      </c>
      <c r="B15" s="107" t="s">
        <v>100</v>
      </c>
      <c r="C15" s="103" t="s">
        <v>52</v>
      </c>
      <c r="D15" s="104">
        <v>48000</v>
      </c>
      <c r="E15" s="148" t="s">
        <v>220</v>
      </c>
      <c r="F15" s="106" t="s">
        <v>19</v>
      </c>
      <c r="G15" s="98"/>
      <c r="H15" s="98"/>
      <c r="I15" s="98"/>
      <c r="J15" s="98"/>
      <c r="K15" s="99"/>
      <c r="L15" s="99"/>
      <c r="M15" s="99"/>
      <c r="N15" s="99"/>
      <c r="O15" s="99"/>
      <c r="P15" s="99"/>
      <c r="Q15" s="99"/>
      <c r="R15" s="99"/>
    </row>
    <row r="16" spans="1:18" ht="21.75">
      <c r="A16" s="85"/>
      <c r="B16" s="78"/>
      <c r="C16" s="41"/>
      <c r="D16" s="42"/>
      <c r="E16" s="174"/>
      <c r="F16" s="43"/>
      <c r="G16" s="125"/>
      <c r="H16" s="125"/>
      <c r="I16" s="125"/>
      <c r="J16" s="125"/>
      <c r="K16" s="126"/>
      <c r="L16" s="126"/>
      <c r="M16" s="126"/>
      <c r="N16" s="126"/>
      <c r="O16" s="126"/>
      <c r="P16" s="126"/>
      <c r="Q16" s="126"/>
      <c r="R16" s="126"/>
    </row>
    <row r="17" spans="1:18" ht="21.75">
      <c r="A17" s="85"/>
      <c r="B17" s="78"/>
      <c r="C17" s="41"/>
      <c r="D17" s="42"/>
      <c r="E17" s="174"/>
      <c r="F17" s="43"/>
      <c r="G17" s="125"/>
      <c r="H17" s="125"/>
      <c r="I17" s="125"/>
      <c r="J17" s="125"/>
      <c r="K17" s="126"/>
      <c r="L17" s="126"/>
      <c r="M17" s="126"/>
      <c r="N17" s="126"/>
      <c r="O17" s="126"/>
      <c r="P17" s="126"/>
      <c r="Q17" s="126"/>
      <c r="R17" s="126"/>
    </row>
    <row r="18" spans="1:18" ht="21.75">
      <c r="A18" s="85"/>
      <c r="B18" s="78"/>
      <c r="C18" s="41"/>
      <c r="D18" s="42"/>
      <c r="E18" s="174"/>
      <c r="F18" s="43"/>
      <c r="G18" s="125"/>
      <c r="H18" s="125"/>
      <c r="I18" s="125"/>
      <c r="J18" s="125"/>
      <c r="K18" s="126"/>
      <c r="L18" s="126"/>
      <c r="M18" s="126"/>
      <c r="N18" s="126"/>
      <c r="O18" s="126"/>
      <c r="P18" s="126"/>
      <c r="Q18" s="126"/>
      <c r="R18" s="126"/>
    </row>
    <row r="19" spans="1:18" ht="21.75">
      <c r="A19" s="284">
        <v>19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</row>
    <row r="20" spans="1:18" ht="21.75">
      <c r="A20" s="85"/>
      <c r="B20" s="78"/>
      <c r="C20" s="41"/>
      <c r="D20" s="42"/>
      <c r="E20" s="174"/>
      <c r="F20" s="43"/>
      <c r="G20" s="125"/>
      <c r="H20" s="125"/>
      <c r="I20" s="125"/>
      <c r="J20" s="125"/>
      <c r="K20" s="126"/>
      <c r="L20" s="126"/>
      <c r="M20" s="126"/>
      <c r="N20" s="126"/>
      <c r="O20" s="126"/>
      <c r="P20" s="126"/>
      <c r="Q20" s="126"/>
      <c r="R20" s="126"/>
    </row>
    <row r="21" spans="1:18" ht="21.75">
      <c r="A21" s="253" t="s">
        <v>15</v>
      </c>
      <c r="B21" s="255" t="s">
        <v>16</v>
      </c>
      <c r="C21" s="243" t="s">
        <v>6</v>
      </c>
      <c r="D21" s="109" t="s">
        <v>13</v>
      </c>
      <c r="E21" s="243" t="s">
        <v>150</v>
      </c>
      <c r="F21" s="246" t="s">
        <v>5</v>
      </c>
      <c r="G21" s="247" t="str">
        <f>G12</f>
        <v> พ.ศ.2559</v>
      </c>
      <c r="H21" s="247"/>
      <c r="I21" s="247"/>
      <c r="J21" s="247" t="str">
        <f>J12</f>
        <v>พ.ศ.2560</v>
      </c>
      <c r="K21" s="247"/>
      <c r="L21" s="247"/>
      <c r="M21" s="247"/>
      <c r="N21" s="247"/>
      <c r="O21" s="247"/>
      <c r="P21" s="247"/>
      <c r="Q21" s="247"/>
      <c r="R21" s="247"/>
    </row>
    <row r="22" spans="1:18" ht="21.75">
      <c r="A22" s="254"/>
      <c r="B22" s="254"/>
      <c r="C22" s="244"/>
      <c r="D22" s="27" t="s">
        <v>17</v>
      </c>
      <c r="E22" s="256"/>
      <c r="F22" s="244"/>
      <c r="G22" s="97" t="s">
        <v>180</v>
      </c>
      <c r="H22" s="97" t="s">
        <v>181</v>
      </c>
      <c r="I22" s="97" t="s">
        <v>182</v>
      </c>
      <c r="J22" s="97" t="s">
        <v>183</v>
      </c>
      <c r="K22" s="97" t="s">
        <v>184</v>
      </c>
      <c r="L22" s="97" t="s">
        <v>185</v>
      </c>
      <c r="M22" s="97" t="s">
        <v>186</v>
      </c>
      <c r="N22" s="97" t="s">
        <v>187</v>
      </c>
      <c r="O22" s="97" t="s">
        <v>188</v>
      </c>
      <c r="P22" s="97" t="s">
        <v>189</v>
      </c>
      <c r="Q22" s="97" t="s">
        <v>190</v>
      </c>
      <c r="R22" s="97" t="s">
        <v>191</v>
      </c>
    </row>
    <row r="23" spans="1:18" ht="75">
      <c r="A23" s="52">
        <v>3</v>
      </c>
      <c r="B23" s="39" t="s">
        <v>34</v>
      </c>
      <c r="C23" s="40" t="s">
        <v>101</v>
      </c>
      <c r="D23" s="206">
        <v>30000</v>
      </c>
      <c r="E23" s="207" t="s">
        <v>196</v>
      </c>
      <c r="F23" s="191" t="s">
        <v>19</v>
      </c>
      <c r="G23" s="208"/>
      <c r="H23" s="208"/>
      <c r="I23" s="208"/>
      <c r="J23" s="208"/>
      <c r="K23" s="209"/>
      <c r="L23" s="209"/>
      <c r="M23" s="209"/>
      <c r="N23" s="209"/>
      <c r="O23" s="209"/>
      <c r="P23" s="209"/>
      <c r="Q23" s="209"/>
      <c r="R23" s="210" t="s">
        <v>207</v>
      </c>
    </row>
    <row r="24" spans="1:18" ht="56.25">
      <c r="A24" s="124">
        <v>4</v>
      </c>
      <c r="B24" s="107" t="s">
        <v>285</v>
      </c>
      <c r="C24" s="103" t="s">
        <v>173</v>
      </c>
      <c r="D24" s="104">
        <v>150000</v>
      </c>
      <c r="E24" s="148" t="s">
        <v>196</v>
      </c>
      <c r="F24" s="106" t="s">
        <v>19</v>
      </c>
      <c r="G24" s="98"/>
      <c r="H24" s="98"/>
      <c r="I24" s="98"/>
      <c r="J24" s="98"/>
      <c r="K24" s="99"/>
      <c r="L24" s="99"/>
      <c r="M24" s="99"/>
      <c r="N24" s="99"/>
      <c r="O24" s="99"/>
      <c r="P24" s="99"/>
      <c r="Q24" s="99"/>
      <c r="R24" s="146"/>
    </row>
    <row r="25" spans="1:18" ht="21.75" customHeight="1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</row>
    <row r="26" spans="1:18" ht="21.7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1:18" ht="21.7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1:18" ht="21.7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18" ht="21.75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1:18" ht="21.75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18" ht="21.7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1:18" ht="21.7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1:18" ht="21.7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21.7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8" ht="21.7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1:18" ht="21.7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1:18" ht="21.75" customHeight="1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1:18" ht="21.7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40" spans="1:18" ht="21.75" customHeight="1">
      <c r="A40" s="268">
        <v>20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</row>
  </sheetData>
  <sheetProtection/>
  <mergeCells count="27">
    <mergeCell ref="J12:R12"/>
    <mergeCell ref="B5:B6"/>
    <mergeCell ref="A7:A8"/>
    <mergeCell ref="B7:B8"/>
    <mergeCell ref="E12:E13"/>
    <mergeCell ref="F12:F13"/>
    <mergeCell ref="G12:I12"/>
    <mergeCell ref="E21:E22"/>
    <mergeCell ref="G5:I5"/>
    <mergeCell ref="J5:R5"/>
    <mergeCell ref="B3:F3"/>
    <mergeCell ref="A25:R25"/>
    <mergeCell ref="A12:A13"/>
    <mergeCell ref="B12:B13"/>
    <mergeCell ref="C12:C13"/>
    <mergeCell ref="F5:F6"/>
    <mergeCell ref="A5:A6"/>
    <mergeCell ref="F21:F22"/>
    <mergeCell ref="G21:I21"/>
    <mergeCell ref="J21:R21"/>
    <mergeCell ref="A19:R19"/>
    <mergeCell ref="A40:R40"/>
    <mergeCell ref="C5:C6"/>
    <mergeCell ref="E5:E6"/>
    <mergeCell ref="A21:A22"/>
    <mergeCell ref="B21:B22"/>
    <mergeCell ref="C21:C22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W43"/>
  <sheetViews>
    <sheetView view="pageBreakPreview" zoomScale="98" zoomScaleNormal="90" zoomScaleSheetLayoutView="98" zoomScalePageLayoutView="0" workbookViewId="0" topLeftCell="A1">
      <selection activeCell="B5" sqref="B5"/>
    </sheetView>
  </sheetViews>
  <sheetFormatPr defaultColWidth="9.140625" defaultRowHeight="21.75" customHeight="1"/>
  <cols>
    <col min="1" max="1" width="4.00390625" style="46" customWidth="1"/>
    <col min="2" max="2" width="22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2.85156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4" t="s">
        <v>81</v>
      </c>
      <c r="B1" s="25"/>
      <c r="C1" s="31"/>
      <c r="D1" s="30"/>
      <c r="E1" s="31"/>
      <c r="F1" s="30"/>
    </row>
    <row r="2" spans="1:6" s="3" customFormat="1" ht="21.75" customHeight="1">
      <c r="A2" s="18"/>
      <c r="B2" s="26" t="s">
        <v>83</v>
      </c>
      <c r="C2" s="36"/>
      <c r="D2" s="34"/>
      <c r="E2" s="36"/>
      <c r="F2" s="34"/>
    </row>
    <row r="3" spans="1:18" s="3" customFormat="1" ht="21.75">
      <c r="A3" s="253" t="s">
        <v>15</v>
      </c>
      <c r="B3" s="255" t="s">
        <v>16</v>
      </c>
      <c r="C3" s="243" t="s">
        <v>6</v>
      </c>
      <c r="D3" s="109" t="s">
        <v>13</v>
      </c>
      <c r="E3" s="243" t="s">
        <v>150</v>
      </c>
      <c r="F3" s="246" t="s">
        <v>5</v>
      </c>
      <c r="G3" s="247" t="str">
        <f>'6.1-6.2.'!G12:I12</f>
        <v> พ.ศ.2559</v>
      </c>
      <c r="H3" s="247"/>
      <c r="I3" s="247"/>
      <c r="J3" s="247" t="str">
        <f>'6.1-6.2.'!J12:R12</f>
        <v>พ.ศ.2560</v>
      </c>
      <c r="K3" s="247"/>
      <c r="L3" s="247"/>
      <c r="M3" s="247"/>
      <c r="N3" s="247"/>
      <c r="O3" s="247"/>
      <c r="P3" s="247"/>
      <c r="Q3" s="247"/>
      <c r="R3" s="247"/>
    </row>
    <row r="4" spans="1:18" s="3" customFormat="1" ht="21.75">
      <c r="A4" s="269"/>
      <c r="B4" s="269"/>
      <c r="C4" s="245"/>
      <c r="D4" s="96" t="s">
        <v>17</v>
      </c>
      <c r="E4" s="248"/>
      <c r="F4" s="245"/>
      <c r="G4" s="97" t="s">
        <v>180</v>
      </c>
      <c r="H4" s="97" t="s">
        <v>181</v>
      </c>
      <c r="I4" s="97" t="s">
        <v>182</v>
      </c>
      <c r="J4" s="97" t="s">
        <v>183</v>
      </c>
      <c r="K4" s="97" t="s">
        <v>184</v>
      </c>
      <c r="L4" s="97" t="s">
        <v>185</v>
      </c>
      <c r="M4" s="97" t="s">
        <v>186</v>
      </c>
      <c r="N4" s="97" t="s">
        <v>187</v>
      </c>
      <c r="O4" s="97" t="s">
        <v>188</v>
      </c>
      <c r="P4" s="97" t="s">
        <v>189</v>
      </c>
      <c r="Q4" s="97" t="s">
        <v>190</v>
      </c>
      <c r="R4" s="97" t="s">
        <v>191</v>
      </c>
    </row>
    <row r="5" spans="1:18" s="3" customFormat="1" ht="75">
      <c r="A5" s="124">
        <v>1</v>
      </c>
      <c r="B5" s="107" t="s">
        <v>32</v>
      </c>
      <c r="C5" s="103" t="s">
        <v>33</v>
      </c>
      <c r="D5" s="104">
        <v>600000</v>
      </c>
      <c r="E5" s="148" t="s">
        <v>196</v>
      </c>
      <c r="F5" s="106" t="s">
        <v>19</v>
      </c>
      <c r="G5" s="98"/>
      <c r="H5" s="98"/>
      <c r="I5" s="98"/>
      <c r="J5" s="98"/>
      <c r="K5" s="99"/>
      <c r="L5" s="99"/>
      <c r="M5" s="99"/>
      <c r="N5" s="99"/>
      <c r="O5" s="99"/>
      <c r="P5" s="99"/>
      <c r="Q5" s="99"/>
      <c r="R5" s="99"/>
    </row>
    <row r="6" spans="1:18" s="3" customFormat="1" ht="37.5">
      <c r="A6" s="44">
        <v>2</v>
      </c>
      <c r="B6" s="74" t="s">
        <v>51</v>
      </c>
      <c r="C6" s="103" t="s">
        <v>171</v>
      </c>
      <c r="D6" s="104">
        <v>786000</v>
      </c>
      <c r="E6" s="148" t="s">
        <v>196</v>
      </c>
      <c r="F6" s="106" t="s">
        <v>239</v>
      </c>
      <c r="G6" s="140"/>
      <c r="H6" s="140"/>
      <c r="I6" s="98"/>
      <c r="J6" s="98"/>
      <c r="K6" s="99"/>
      <c r="L6" s="99"/>
      <c r="M6" s="99"/>
      <c r="N6" s="99"/>
      <c r="O6" s="99"/>
      <c r="P6" s="99"/>
      <c r="Q6" s="99"/>
      <c r="R6" s="146" t="s">
        <v>207</v>
      </c>
    </row>
    <row r="7" spans="1:23" s="3" customFormat="1" ht="37.5">
      <c r="A7" s="52"/>
      <c r="B7" s="197"/>
      <c r="C7" s="103" t="s">
        <v>258</v>
      </c>
      <c r="D7" s="104">
        <v>10000</v>
      </c>
      <c r="E7" s="148" t="s">
        <v>196</v>
      </c>
      <c r="F7" s="106" t="s">
        <v>35</v>
      </c>
      <c r="G7" s="98"/>
      <c r="H7" s="98"/>
      <c r="I7" s="98"/>
      <c r="J7" s="98"/>
      <c r="K7" s="99"/>
      <c r="L7" s="99"/>
      <c r="M7" s="99"/>
      <c r="N7" s="99"/>
      <c r="O7" s="99"/>
      <c r="P7" s="99"/>
      <c r="Q7" s="99"/>
      <c r="R7" s="99"/>
      <c r="W7" s="4"/>
    </row>
    <row r="8" spans="1:6" ht="21.75" customHeight="1">
      <c r="A8" s="18"/>
      <c r="B8" s="26" t="s">
        <v>84</v>
      </c>
      <c r="C8" s="36"/>
      <c r="D8" s="34"/>
      <c r="E8" s="36"/>
      <c r="F8" s="34"/>
    </row>
    <row r="9" spans="1:18" ht="21.75" customHeight="1">
      <c r="A9" s="253" t="s">
        <v>15</v>
      </c>
      <c r="B9" s="255" t="s">
        <v>16</v>
      </c>
      <c r="C9" s="243" t="s">
        <v>6</v>
      </c>
      <c r="D9" s="109" t="s">
        <v>13</v>
      </c>
      <c r="E9" s="243" t="s">
        <v>150</v>
      </c>
      <c r="F9" s="246" t="s">
        <v>5</v>
      </c>
      <c r="G9" s="247" t="str">
        <f>G3</f>
        <v> พ.ศ.2559</v>
      </c>
      <c r="H9" s="247"/>
      <c r="I9" s="247"/>
      <c r="J9" s="247" t="str">
        <f>J3</f>
        <v>พ.ศ.2560</v>
      </c>
      <c r="K9" s="247"/>
      <c r="L9" s="247"/>
      <c r="M9" s="247"/>
      <c r="N9" s="247"/>
      <c r="O9" s="247"/>
      <c r="P9" s="247"/>
      <c r="Q9" s="247"/>
      <c r="R9" s="247"/>
    </row>
    <row r="10" spans="1:18" ht="21.75" customHeight="1">
      <c r="A10" s="269"/>
      <c r="B10" s="269"/>
      <c r="C10" s="245"/>
      <c r="D10" s="96" t="s">
        <v>17</v>
      </c>
      <c r="E10" s="248"/>
      <c r="F10" s="245"/>
      <c r="G10" s="97" t="s">
        <v>180</v>
      </c>
      <c r="H10" s="97" t="s">
        <v>181</v>
      </c>
      <c r="I10" s="97" t="s">
        <v>182</v>
      </c>
      <c r="J10" s="97" t="s">
        <v>183</v>
      </c>
      <c r="K10" s="97" t="s">
        <v>184</v>
      </c>
      <c r="L10" s="97" t="s">
        <v>185</v>
      </c>
      <c r="M10" s="97" t="s">
        <v>186</v>
      </c>
      <c r="N10" s="97" t="s">
        <v>187</v>
      </c>
      <c r="O10" s="97" t="s">
        <v>188</v>
      </c>
      <c r="P10" s="97" t="s">
        <v>189</v>
      </c>
      <c r="Q10" s="97" t="s">
        <v>190</v>
      </c>
      <c r="R10" s="97" t="s">
        <v>191</v>
      </c>
    </row>
    <row r="11" spans="1:18" ht="21.75" customHeight="1">
      <c r="A11" s="44">
        <v>1</v>
      </c>
      <c r="B11" s="54" t="s">
        <v>144</v>
      </c>
      <c r="C11" s="103" t="s">
        <v>286</v>
      </c>
      <c r="D11" s="104">
        <v>10000</v>
      </c>
      <c r="E11" s="148" t="s">
        <v>196</v>
      </c>
      <c r="F11" s="106" t="s">
        <v>19</v>
      </c>
      <c r="G11" s="98"/>
      <c r="H11" s="98"/>
      <c r="I11" s="98"/>
      <c r="J11" s="98"/>
      <c r="K11" s="99"/>
      <c r="L11" s="99"/>
      <c r="M11" s="99"/>
      <c r="N11" s="99"/>
      <c r="O11" s="99"/>
      <c r="P11" s="99"/>
      <c r="Q11" s="99"/>
      <c r="R11" s="99"/>
    </row>
    <row r="12" spans="1:18" ht="21.75" customHeight="1">
      <c r="A12" s="45"/>
      <c r="B12" s="49"/>
      <c r="C12" s="103" t="s">
        <v>287</v>
      </c>
      <c r="D12" s="104">
        <v>50000</v>
      </c>
      <c r="E12" s="148" t="s">
        <v>196</v>
      </c>
      <c r="F12" s="106" t="s">
        <v>19</v>
      </c>
      <c r="G12" s="98"/>
      <c r="H12" s="98"/>
      <c r="I12" s="98"/>
      <c r="J12" s="98"/>
      <c r="K12" s="99"/>
      <c r="L12" s="99"/>
      <c r="M12" s="99"/>
      <c r="N12" s="99"/>
      <c r="O12" s="99"/>
      <c r="P12" s="99"/>
      <c r="Q12" s="99"/>
      <c r="R12" s="99"/>
    </row>
    <row r="13" spans="1:18" ht="21.75" customHeight="1">
      <c r="A13" s="45"/>
      <c r="B13" s="38"/>
      <c r="C13" s="103" t="s">
        <v>288</v>
      </c>
      <c r="D13" s="104">
        <v>130000</v>
      </c>
      <c r="E13" s="148" t="s">
        <v>196</v>
      </c>
      <c r="F13" s="106" t="s">
        <v>19</v>
      </c>
      <c r="G13" s="98"/>
      <c r="H13" s="98"/>
      <c r="I13" s="98"/>
      <c r="J13" s="98"/>
      <c r="K13" s="99"/>
      <c r="L13" s="99"/>
      <c r="M13" s="99"/>
      <c r="N13" s="99"/>
      <c r="O13" s="99"/>
      <c r="P13" s="99"/>
      <c r="Q13" s="99"/>
      <c r="R13" s="99"/>
    </row>
    <row r="14" spans="1:18" ht="37.5">
      <c r="A14" s="45"/>
      <c r="B14" s="49"/>
      <c r="C14" s="103" t="s">
        <v>289</v>
      </c>
      <c r="D14" s="104">
        <v>88000</v>
      </c>
      <c r="E14" s="148" t="s">
        <v>196</v>
      </c>
      <c r="F14" s="106" t="s">
        <v>19</v>
      </c>
      <c r="G14" s="98"/>
      <c r="H14" s="98"/>
      <c r="I14" s="98"/>
      <c r="J14" s="98"/>
      <c r="K14" s="99"/>
      <c r="L14" s="99"/>
      <c r="M14" s="99"/>
      <c r="N14" s="99"/>
      <c r="O14" s="99"/>
      <c r="P14" s="99"/>
      <c r="Q14" s="99"/>
      <c r="R14" s="99"/>
    </row>
    <row r="15" spans="1:18" ht="21.75" customHeight="1">
      <c r="A15" s="45"/>
      <c r="B15" s="49"/>
      <c r="C15" s="103" t="s">
        <v>290</v>
      </c>
      <c r="D15" s="104">
        <v>51000</v>
      </c>
      <c r="E15" s="148" t="s">
        <v>196</v>
      </c>
      <c r="F15" s="106" t="s">
        <v>253</v>
      </c>
      <c r="G15" s="98"/>
      <c r="H15" s="98"/>
      <c r="I15" s="98"/>
      <c r="J15" s="98"/>
      <c r="K15" s="99"/>
      <c r="L15" s="99"/>
      <c r="M15" s="99"/>
      <c r="N15" s="99"/>
      <c r="O15" s="99"/>
      <c r="P15" s="99"/>
      <c r="Q15" s="99"/>
      <c r="R15" s="99"/>
    </row>
    <row r="16" spans="1:18" ht="37.5">
      <c r="A16" s="45"/>
      <c r="B16" s="49"/>
      <c r="C16" s="103" t="s">
        <v>289</v>
      </c>
      <c r="D16" s="104">
        <v>88000</v>
      </c>
      <c r="E16" s="148" t="s">
        <v>196</v>
      </c>
      <c r="F16" s="106" t="s">
        <v>253</v>
      </c>
      <c r="G16" s="98"/>
      <c r="H16" s="98"/>
      <c r="I16" s="98"/>
      <c r="J16" s="98"/>
      <c r="K16" s="99"/>
      <c r="L16" s="99"/>
      <c r="M16" s="99"/>
      <c r="N16" s="99"/>
      <c r="O16" s="99"/>
      <c r="P16" s="99"/>
      <c r="Q16" s="99"/>
      <c r="R16" s="99"/>
    </row>
    <row r="17" spans="1:18" ht="21.75" customHeight="1">
      <c r="A17" s="45"/>
      <c r="B17" s="49"/>
      <c r="C17" s="103" t="s">
        <v>291</v>
      </c>
      <c r="D17" s="104">
        <v>24000</v>
      </c>
      <c r="E17" s="148" t="s">
        <v>196</v>
      </c>
      <c r="F17" s="106" t="s">
        <v>253</v>
      </c>
      <c r="G17" s="98"/>
      <c r="H17" s="98"/>
      <c r="I17" s="98"/>
      <c r="J17" s="98"/>
      <c r="K17" s="99"/>
      <c r="L17" s="99"/>
      <c r="M17" s="99"/>
      <c r="N17" s="99"/>
      <c r="O17" s="99"/>
      <c r="P17" s="99"/>
      <c r="Q17" s="99"/>
      <c r="R17" s="99"/>
    </row>
    <row r="18" spans="1:18" ht="21.75" customHeight="1">
      <c r="A18" s="45"/>
      <c r="B18" s="49"/>
      <c r="C18" s="103" t="s">
        <v>292</v>
      </c>
      <c r="D18" s="104">
        <v>5000</v>
      </c>
      <c r="E18" s="148" t="s">
        <v>196</v>
      </c>
      <c r="F18" s="106" t="s">
        <v>253</v>
      </c>
      <c r="G18" s="98"/>
      <c r="H18" s="98"/>
      <c r="I18" s="98"/>
      <c r="J18" s="98"/>
      <c r="K18" s="99"/>
      <c r="L18" s="99"/>
      <c r="M18" s="99"/>
      <c r="N18" s="99"/>
      <c r="O18" s="99"/>
      <c r="P18" s="99"/>
      <c r="Q18" s="99"/>
      <c r="R18" s="99"/>
    </row>
    <row r="19" spans="1:18" ht="21.75" customHeight="1">
      <c r="A19" s="52"/>
      <c r="B19" s="145"/>
      <c r="C19" s="103" t="s">
        <v>293</v>
      </c>
      <c r="D19" s="104">
        <v>42000</v>
      </c>
      <c r="E19" s="148" t="s">
        <v>196</v>
      </c>
      <c r="F19" s="106" t="s">
        <v>26</v>
      </c>
      <c r="G19" s="98"/>
      <c r="H19" s="98"/>
      <c r="I19" s="98"/>
      <c r="J19" s="98"/>
      <c r="K19" s="99"/>
      <c r="L19" s="99"/>
      <c r="M19" s="99"/>
      <c r="N19" s="99"/>
      <c r="O19" s="99"/>
      <c r="P19" s="99"/>
      <c r="Q19" s="99"/>
      <c r="R19" s="99"/>
    </row>
    <row r="20" spans="1:18" ht="22.5" customHeight="1">
      <c r="A20" s="284">
        <v>21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</row>
    <row r="21" spans="1:18" ht="21.75" customHeight="1">
      <c r="A21" s="253" t="s">
        <v>15</v>
      </c>
      <c r="B21" s="255" t="s">
        <v>16</v>
      </c>
      <c r="C21" s="243" t="s">
        <v>6</v>
      </c>
      <c r="D21" s="109" t="s">
        <v>13</v>
      </c>
      <c r="E21" s="243" t="s">
        <v>150</v>
      </c>
      <c r="F21" s="246" t="s">
        <v>5</v>
      </c>
      <c r="G21" s="247" t="str">
        <f>G9</f>
        <v> พ.ศ.2559</v>
      </c>
      <c r="H21" s="247"/>
      <c r="I21" s="247"/>
      <c r="J21" s="247" t="str">
        <f>J9:J9</f>
        <v>พ.ศ.2560</v>
      </c>
      <c r="K21" s="247"/>
      <c r="L21" s="247"/>
      <c r="M21" s="247"/>
      <c r="N21" s="247"/>
      <c r="O21" s="247"/>
      <c r="P21" s="247"/>
      <c r="Q21" s="247"/>
      <c r="R21" s="247"/>
    </row>
    <row r="22" spans="1:18" ht="21.75" customHeight="1">
      <c r="A22" s="254"/>
      <c r="B22" s="254"/>
      <c r="C22" s="244"/>
      <c r="D22" s="27" t="s">
        <v>17</v>
      </c>
      <c r="E22" s="256"/>
      <c r="F22" s="244"/>
      <c r="G22" s="97" t="s">
        <v>180</v>
      </c>
      <c r="H22" s="97" t="s">
        <v>181</v>
      </c>
      <c r="I22" s="97" t="s">
        <v>182</v>
      </c>
      <c r="J22" s="97" t="s">
        <v>183</v>
      </c>
      <c r="K22" s="97" t="s">
        <v>184</v>
      </c>
      <c r="L22" s="97" t="s">
        <v>185</v>
      </c>
      <c r="M22" s="97" t="s">
        <v>186</v>
      </c>
      <c r="N22" s="97" t="s">
        <v>187</v>
      </c>
      <c r="O22" s="97" t="s">
        <v>188</v>
      </c>
      <c r="P22" s="97" t="s">
        <v>189</v>
      </c>
      <c r="Q22" s="97" t="s">
        <v>190</v>
      </c>
      <c r="R22" s="97" t="s">
        <v>191</v>
      </c>
    </row>
    <row r="23" spans="1:18" ht="21.75" customHeight="1">
      <c r="A23" s="44" t="s">
        <v>259</v>
      </c>
      <c r="B23" s="54" t="s">
        <v>144</v>
      </c>
      <c r="C23" s="170" t="s">
        <v>294</v>
      </c>
      <c r="D23" s="172">
        <v>130000</v>
      </c>
      <c r="E23" s="171" t="s">
        <v>196</v>
      </c>
      <c r="F23" s="32" t="s">
        <v>26</v>
      </c>
      <c r="G23" s="98"/>
      <c r="H23" s="98"/>
      <c r="I23" s="98"/>
      <c r="J23" s="98"/>
      <c r="K23" s="99"/>
      <c r="L23" s="99"/>
      <c r="M23" s="99"/>
      <c r="N23" s="99"/>
      <c r="O23" s="99"/>
      <c r="P23" s="99"/>
      <c r="Q23" s="99"/>
      <c r="R23" s="99"/>
    </row>
    <row r="24" spans="1:18" ht="21.75" customHeight="1">
      <c r="A24" s="45"/>
      <c r="B24" s="49"/>
      <c r="C24" s="170" t="s">
        <v>296</v>
      </c>
      <c r="D24" s="172">
        <v>6000</v>
      </c>
      <c r="E24" s="171" t="s">
        <v>196</v>
      </c>
      <c r="F24" s="32" t="s">
        <v>26</v>
      </c>
      <c r="G24" s="98"/>
      <c r="H24" s="98"/>
      <c r="I24" s="98"/>
      <c r="J24" s="98"/>
      <c r="K24" s="99"/>
      <c r="L24" s="99"/>
      <c r="M24" s="99"/>
      <c r="N24" s="99"/>
      <c r="O24" s="99"/>
      <c r="P24" s="99"/>
      <c r="Q24" s="99"/>
      <c r="R24" s="99"/>
    </row>
    <row r="25" spans="1:18" ht="21.75" customHeight="1">
      <c r="A25" s="52"/>
      <c r="B25" s="145"/>
      <c r="C25" s="103" t="s">
        <v>295</v>
      </c>
      <c r="D25" s="104">
        <v>15000</v>
      </c>
      <c r="E25" s="148" t="s">
        <v>196</v>
      </c>
      <c r="F25" s="106" t="s">
        <v>297</v>
      </c>
      <c r="G25" s="98"/>
      <c r="H25" s="98"/>
      <c r="I25" s="98"/>
      <c r="J25" s="98"/>
      <c r="K25" s="99"/>
      <c r="L25" s="99"/>
      <c r="M25" s="99"/>
      <c r="N25" s="99"/>
      <c r="O25" s="99"/>
      <c r="P25" s="99"/>
      <c r="Q25" s="99"/>
      <c r="R25" s="99"/>
    </row>
    <row r="43" spans="1:18" ht="21.75" customHeight="1">
      <c r="A43" s="268">
        <v>22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</row>
  </sheetData>
  <sheetProtection/>
  <mergeCells count="23">
    <mergeCell ref="A20:R20"/>
    <mergeCell ref="B21:B22"/>
    <mergeCell ref="C21:C22"/>
    <mergeCell ref="E21:E22"/>
    <mergeCell ref="F21:F22"/>
    <mergeCell ref="G21:I21"/>
    <mergeCell ref="J21:R21"/>
    <mergeCell ref="A3:A4"/>
    <mergeCell ref="B3:B4"/>
    <mergeCell ref="C3:C4"/>
    <mergeCell ref="E3:E4"/>
    <mergeCell ref="A43:R43"/>
    <mergeCell ref="G3:I3"/>
    <mergeCell ref="J3:R3"/>
    <mergeCell ref="A9:A10"/>
    <mergeCell ref="B9:B10"/>
    <mergeCell ref="A21:A22"/>
    <mergeCell ref="C9:C10"/>
    <mergeCell ref="E9:E10"/>
    <mergeCell ref="F9:F10"/>
    <mergeCell ref="G9:I9"/>
    <mergeCell ref="J9:R9"/>
    <mergeCell ref="F3:F4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L26"/>
  <sheetViews>
    <sheetView view="pageBreakPreview" zoomScale="60" zoomScalePageLayoutView="0" workbookViewId="0" topLeftCell="A1">
      <selection activeCell="R16" sqref="R16"/>
    </sheetView>
  </sheetViews>
  <sheetFormatPr defaultColWidth="9.140625" defaultRowHeight="21.75"/>
  <sheetData>
    <row r="1" spans="1:12" ht="24">
      <c r="A1" s="1"/>
      <c r="B1" s="1"/>
      <c r="C1" s="1"/>
      <c r="D1" s="1"/>
      <c r="E1" s="1"/>
      <c r="F1" s="1"/>
      <c r="G1" s="1"/>
      <c r="H1" s="1"/>
      <c r="I1" s="1"/>
      <c r="J1" s="13"/>
      <c r="L1" s="16"/>
    </row>
    <row r="2" spans="1:10" ht="21.75">
      <c r="A2" s="1"/>
      <c r="B2" s="1"/>
      <c r="C2" s="1"/>
      <c r="D2" s="1"/>
      <c r="E2" s="1"/>
      <c r="F2" s="1"/>
      <c r="G2" s="1"/>
      <c r="H2" s="1"/>
      <c r="I2" s="1"/>
      <c r="J2" s="13"/>
    </row>
    <row r="3" spans="1:10" ht="21.75">
      <c r="A3" s="1"/>
      <c r="B3" s="1"/>
      <c r="C3" s="1"/>
      <c r="D3" s="1"/>
      <c r="E3" s="1"/>
      <c r="F3" s="1"/>
      <c r="G3" s="1"/>
      <c r="H3" s="1"/>
      <c r="I3" s="1"/>
      <c r="J3" s="13"/>
    </row>
    <row r="4" spans="1:10" ht="21.75">
      <c r="A4" s="1"/>
      <c r="B4" s="1"/>
      <c r="C4" s="1"/>
      <c r="D4" s="1"/>
      <c r="E4" s="1"/>
      <c r="F4" s="1"/>
      <c r="G4" s="1"/>
      <c r="H4" s="1"/>
      <c r="I4" s="1"/>
      <c r="J4" s="13"/>
    </row>
    <row r="5" spans="1:10" ht="21.75">
      <c r="A5" s="1"/>
      <c r="B5" s="1"/>
      <c r="C5" s="1"/>
      <c r="D5" s="1"/>
      <c r="E5" s="1"/>
      <c r="F5" s="1"/>
      <c r="G5" s="1"/>
      <c r="H5" s="1"/>
      <c r="I5" s="1"/>
      <c r="J5" s="13"/>
    </row>
    <row r="6" spans="1:10" ht="21.75">
      <c r="A6" s="1"/>
      <c r="B6" s="1"/>
      <c r="C6" s="1"/>
      <c r="D6" s="1"/>
      <c r="E6" s="1"/>
      <c r="F6" s="1"/>
      <c r="G6" s="1"/>
      <c r="H6" s="1"/>
      <c r="I6" s="1"/>
      <c r="J6" s="13"/>
    </row>
    <row r="7" spans="1:9" ht="21.75">
      <c r="A7" s="1"/>
      <c r="B7" s="1"/>
      <c r="C7" s="1"/>
      <c r="D7" s="1"/>
      <c r="E7" s="1"/>
      <c r="F7" s="1"/>
      <c r="G7" s="1"/>
      <c r="H7" s="1"/>
      <c r="I7" s="1"/>
    </row>
    <row r="8" spans="1:9" ht="21.75">
      <c r="A8" s="1"/>
      <c r="B8" s="1"/>
      <c r="C8" s="1"/>
      <c r="D8" s="1"/>
      <c r="E8" s="1"/>
      <c r="F8" s="1"/>
      <c r="G8" s="1"/>
      <c r="H8" s="1"/>
      <c r="I8" s="1"/>
    </row>
    <row r="9" spans="1:9" ht="21.75">
      <c r="A9" s="1"/>
      <c r="B9" s="1"/>
      <c r="C9" s="1"/>
      <c r="D9" s="1"/>
      <c r="E9" s="1"/>
      <c r="F9" s="1"/>
      <c r="G9" s="1"/>
      <c r="H9" s="1"/>
      <c r="I9" s="1"/>
    </row>
    <row r="10" spans="1:9" ht="21.75">
      <c r="A10" s="1"/>
      <c r="B10" s="1"/>
      <c r="C10" s="1"/>
      <c r="D10" s="1"/>
      <c r="E10" s="1"/>
      <c r="F10" s="1"/>
      <c r="G10" s="1"/>
      <c r="H10" s="1"/>
      <c r="I10" s="1"/>
    </row>
    <row r="11" spans="1:9" ht="21.75">
      <c r="A11" s="1"/>
      <c r="B11" s="1"/>
      <c r="C11" s="1"/>
      <c r="D11" s="1"/>
      <c r="E11" s="1"/>
      <c r="F11" s="1"/>
      <c r="G11" s="1"/>
      <c r="H11" s="1"/>
      <c r="I11" s="1"/>
    </row>
    <row r="12" spans="1:9" ht="21.75">
      <c r="A12" s="1"/>
      <c r="B12" s="1"/>
      <c r="C12" s="1"/>
      <c r="D12" s="1"/>
      <c r="E12" s="1"/>
      <c r="F12" s="1"/>
      <c r="G12" s="1"/>
      <c r="H12" s="1"/>
      <c r="I12" s="1"/>
    </row>
    <row r="13" spans="1:12" ht="60.75">
      <c r="A13" s="228" t="s">
        <v>260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</row>
    <row r="14" spans="1:12" ht="21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0.75">
      <c r="A15" s="228" t="s">
        <v>261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9" ht="21.75">
      <c r="A16" s="1"/>
      <c r="B16" s="1"/>
      <c r="C16" s="1"/>
      <c r="D16" s="1"/>
      <c r="E16" s="1"/>
      <c r="F16" s="1"/>
      <c r="G16" s="1"/>
      <c r="H16" s="1"/>
      <c r="I16" s="1"/>
    </row>
    <row r="17" spans="1:9" ht="21.75">
      <c r="A17" s="1"/>
      <c r="B17" s="1"/>
      <c r="C17" s="1"/>
      <c r="D17" s="1"/>
      <c r="E17" s="1"/>
      <c r="F17" s="1"/>
      <c r="G17" s="1"/>
      <c r="H17" s="1"/>
      <c r="I17" s="1"/>
    </row>
    <row r="18" spans="1:9" ht="21.75">
      <c r="A18" s="1"/>
      <c r="B18" s="1"/>
      <c r="C18" s="1"/>
      <c r="D18" s="1"/>
      <c r="E18" s="1"/>
      <c r="F18" s="1"/>
      <c r="G18" s="1"/>
      <c r="H18" s="1"/>
      <c r="I18" s="1"/>
    </row>
    <row r="19" spans="1:9" ht="21.75">
      <c r="A19" s="1"/>
      <c r="B19" s="1"/>
      <c r="C19" s="1"/>
      <c r="D19" s="1"/>
      <c r="E19" s="1"/>
      <c r="F19" s="1"/>
      <c r="G19" s="1"/>
      <c r="H19" s="1"/>
      <c r="I19" s="1"/>
    </row>
    <row r="20" spans="1:9" ht="21.75">
      <c r="A20" s="1"/>
      <c r="B20" s="1"/>
      <c r="C20" s="1"/>
      <c r="D20" s="1"/>
      <c r="E20" s="1"/>
      <c r="F20" s="1"/>
      <c r="G20" s="1"/>
      <c r="H20" s="1"/>
      <c r="I20" s="1"/>
    </row>
    <row r="21" spans="1:9" ht="21.75">
      <c r="A21" s="1"/>
      <c r="B21" s="1"/>
      <c r="C21" s="1"/>
      <c r="D21" s="1"/>
      <c r="E21" s="1"/>
      <c r="F21" s="1"/>
      <c r="G21" s="1"/>
      <c r="H21" s="1"/>
      <c r="I21" s="1"/>
    </row>
    <row r="22" spans="1:9" ht="21.75">
      <c r="A22" s="1"/>
      <c r="B22" s="1"/>
      <c r="C22" s="1"/>
      <c r="D22" s="1"/>
      <c r="E22" s="1"/>
      <c r="F22" s="1"/>
      <c r="G22" s="1"/>
      <c r="H22" s="1"/>
      <c r="I22" s="1"/>
    </row>
    <row r="23" spans="1:9" ht="21.75">
      <c r="A23" s="1"/>
      <c r="B23" s="1"/>
      <c r="C23" s="1"/>
      <c r="D23" s="1"/>
      <c r="E23" s="1"/>
      <c r="F23" s="1"/>
      <c r="G23" s="1"/>
      <c r="H23" s="1"/>
      <c r="I23" s="1"/>
    </row>
    <row r="24" spans="1:9" ht="21.75">
      <c r="A24" s="1"/>
      <c r="B24" s="1"/>
      <c r="C24" s="1"/>
      <c r="D24" s="1"/>
      <c r="E24" s="1"/>
      <c r="F24" s="1"/>
      <c r="G24" s="1"/>
      <c r="H24" s="1"/>
      <c r="I24" s="1"/>
    </row>
    <row r="25" spans="1:9" ht="21.75">
      <c r="A25" s="1"/>
      <c r="B25" s="1"/>
      <c r="C25" s="1"/>
      <c r="D25" s="1"/>
      <c r="E25" s="1"/>
      <c r="F25" s="1"/>
      <c r="G25" s="1"/>
      <c r="H25" s="1"/>
      <c r="I25" s="1"/>
    </row>
    <row r="26" spans="1:9" ht="24">
      <c r="A26" s="1"/>
      <c r="B26" s="1"/>
      <c r="C26" s="1"/>
      <c r="D26" s="1"/>
      <c r="E26" s="1"/>
      <c r="F26" s="1"/>
      <c r="G26" s="1"/>
      <c r="H26" s="1"/>
      <c r="I26" s="15"/>
    </row>
  </sheetData>
  <sheetProtection/>
  <mergeCells count="2">
    <mergeCell ref="A15:L15"/>
    <mergeCell ref="A13:L13"/>
  </mergeCells>
  <printOptions/>
  <pageMargins left="0.2362204724409449" right="0.2362204724409449" top="0.36" bottom="0.3937007874015748" header="0.31496062992125984" footer="0.236220472440944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N595"/>
  <sheetViews>
    <sheetView view="pageBreakPreview" zoomScaleNormal="90" zoomScaleSheetLayoutView="100" zoomScalePageLayoutView="0" workbookViewId="0" topLeftCell="A76">
      <selection activeCell="B62" sqref="B62"/>
    </sheetView>
  </sheetViews>
  <sheetFormatPr defaultColWidth="9.140625" defaultRowHeight="21.75"/>
  <cols>
    <col min="1" max="1" width="63.8515625" style="56" bestFit="1" customWidth="1"/>
    <col min="2" max="2" width="9.140625" style="56" customWidth="1"/>
    <col min="3" max="3" width="12.421875" style="56" customWidth="1"/>
    <col min="4" max="4" width="14.57421875" style="56" customWidth="1"/>
    <col min="5" max="5" width="13.8515625" style="56" bestFit="1" customWidth="1"/>
    <col min="6" max="6" width="12.57421875" style="56" customWidth="1"/>
    <col min="7" max="7" width="11.7109375" style="211" customWidth="1"/>
    <col min="8" max="8" width="18.57421875" style="56" customWidth="1"/>
  </cols>
  <sheetData>
    <row r="1" ht="22.5">
      <c r="H1" s="189" t="s">
        <v>265</v>
      </c>
    </row>
    <row r="2" spans="1:8" ht="18.75" customHeight="1">
      <c r="A2" s="237" t="s">
        <v>245</v>
      </c>
      <c r="B2" s="237"/>
      <c r="C2" s="237"/>
      <c r="D2" s="237"/>
      <c r="E2" s="237"/>
      <c r="F2" s="237"/>
      <c r="G2" s="237"/>
      <c r="H2" s="237"/>
    </row>
    <row r="3" spans="1:8" ht="21.75">
      <c r="A3" s="237" t="s">
        <v>281</v>
      </c>
      <c r="B3" s="237"/>
      <c r="C3" s="237"/>
      <c r="D3" s="237"/>
      <c r="E3" s="237"/>
      <c r="F3" s="237"/>
      <c r="G3" s="237"/>
      <c r="H3" s="237"/>
    </row>
    <row r="4" spans="1:8" ht="21.75">
      <c r="A4" s="237" t="s">
        <v>18</v>
      </c>
      <c r="B4" s="237"/>
      <c r="C4" s="237"/>
      <c r="D4" s="237"/>
      <c r="E4" s="237"/>
      <c r="F4" s="237"/>
      <c r="G4" s="237"/>
      <c r="H4" s="237"/>
    </row>
    <row r="5" spans="1:8" ht="24.75" customHeight="1">
      <c r="A5" s="58"/>
      <c r="B5" s="58"/>
      <c r="C5" s="58"/>
      <c r="D5" s="58"/>
      <c r="E5" s="58"/>
      <c r="F5" s="58"/>
      <c r="G5" s="212"/>
      <c r="H5" s="58"/>
    </row>
    <row r="6" spans="1:8" s="12" customFormat="1" ht="20.25" customHeight="1">
      <c r="A6" s="60" t="s">
        <v>11</v>
      </c>
      <c r="B6" s="229" t="s">
        <v>12</v>
      </c>
      <c r="C6" s="230"/>
      <c r="D6" s="229" t="s">
        <v>240</v>
      </c>
      <c r="E6" s="230"/>
      <c r="F6" s="60" t="s">
        <v>13</v>
      </c>
      <c r="G6" s="213" t="s">
        <v>241</v>
      </c>
      <c r="H6" s="231" t="s">
        <v>242</v>
      </c>
    </row>
    <row r="7" spans="1:8" s="12" customFormat="1" ht="21">
      <c r="A7" s="61"/>
      <c r="B7" s="59" t="s">
        <v>16</v>
      </c>
      <c r="C7" s="188" t="s">
        <v>264</v>
      </c>
      <c r="D7" s="59" t="s">
        <v>243</v>
      </c>
      <c r="E7" s="59" t="s">
        <v>244</v>
      </c>
      <c r="F7" s="61" t="s">
        <v>17</v>
      </c>
      <c r="G7" s="214" t="s">
        <v>13</v>
      </c>
      <c r="H7" s="232"/>
    </row>
    <row r="8" spans="1:8" s="13" customFormat="1" ht="23.25">
      <c r="A8" s="87" t="s">
        <v>107</v>
      </c>
      <c r="B8" s="62"/>
      <c r="C8" s="62"/>
      <c r="D8" s="62"/>
      <c r="E8" s="62"/>
      <c r="F8" s="62"/>
      <c r="G8" s="215"/>
      <c r="H8" s="62"/>
    </row>
    <row r="9" spans="1:13" s="14" customFormat="1" ht="21.75">
      <c r="A9" s="75" t="s">
        <v>108</v>
      </c>
      <c r="B9" s="55">
        <v>1</v>
      </c>
      <c r="C9" s="55">
        <v>3</v>
      </c>
      <c r="D9" s="91">
        <f>B9*100/B59</f>
        <v>1.8181818181818181</v>
      </c>
      <c r="E9" s="91">
        <f>C9*100/C59</f>
        <v>3.5714285714285716</v>
      </c>
      <c r="F9" s="63">
        <f>240000+170000+141000</f>
        <v>551000</v>
      </c>
      <c r="G9" s="157">
        <f>F9*100/F59</f>
        <v>2.3671943805984577</v>
      </c>
      <c r="H9" s="63" t="s">
        <v>26</v>
      </c>
      <c r="M9" s="77"/>
    </row>
    <row r="10" spans="1:8" s="14" customFormat="1" ht="21.75">
      <c r="A10" s="75" t="s">
        <v>109</v>
      </c>
      <c r="B10" s="55">
        <v>1</v>
      </c>
      <c r="C10" s="55">
        <v>1</v>
      </c>
      <c r="D10" s="91">
        <f>B10*100/B59</f>
        <v>1.8181818181818181</v>
      </c>
      <c r="E10" s="91">
        <f>C10*100/C59</f>
        <v>1.1904761904761905</v>
      </c>
      <c r="F10" s="63">
        <v>266000</v>
      </c>
      <c r="G10" s="157">
        <f>F10*100/F59</f>
        <v>1.142783494082014</v>
      </c>
      <c r="H10" s="63" t="s">
        <v>26</v>
      </c>
    </row>
    <row r="11" spans="1:14" s="14" customFormat="1" ht="42">
      <c r="A11" s="76" t="s">
        <v>110</v>
      </c>
      <c r="B11" s="55">
        <v>0</v>
      </c>
      <c r="C11" s="55">
        <v>0</v>
      </c>
      <c r="D11" s="159">
        <f>B11*100/B59</f>
        <v>0</v>
      </c>
      <c r="E11" s="159">
        <f>C11*100/C59</f>
        <v>0</v>
      </c>
      <c r="F11" s="160">
        <v>0</v>
      </c>
      <c r="G11" s="159">
        <f>F11*100/F59</f>
        <v>0</v>
      </c>
      <c r="H11" s="63" t="s">
        <v>26</v>
      </c>
      <c r="N11" s="77"/>
    </row>
    <row r="12" spans="1:8" s="14" customFormat="1" ht="42">
      <c r="A12" s="76" t="s">
        <v>111</v>
      </c>
      <c r="B12" s="169">
        <v>1</v>
      </c>
      <c r="C12" s="169">
        <v>3</v>
      </c>
      <c r="D12" s="159">
        <f>B12*100/B59</f>
        <v>1.8181818181818181</v>
      </c>
      <c r="E12" s="159">
        <f>C12*100/C59</f>
        <v>3.5714285714285716</v>
      </c>
      <c r="F12" s="63">
        <f>60000+93000+180000</f>
        <v>333000</v>
      </c>
      <c r="G12" s="157">
        <f>F12*100/F59</f>
        <v>1.4306274568771078</v>
      </c>
      <c r="H12" s="63" t="s">
        <v>26</v>
      </c>
    </row>
    <row r="13" spans="1:8" s="14" customFormat="1" ht="21.75">
      <c r="A13" s="75" t="s">
        <v>112</v>
      </c>
      <c r="B13" s="55">
        <v>2</v>
      </c>
      <c r="C13" s="55">
        <v>5</v>
      </c>
      <c r="D13" s="91">
        <f>B13*100/B59</f>
        <v>3.6363636363636362</v>
      </c>
      <c r="E13" s="91">
        <f>C13*100/C59</f>
        <v>5.9523809523809526</v>
      </c>
      <c r="F13" s="63">
        <f>500000+530000+320000+176000+840000</f>
        <v>2366000</v>
      </c>
      <c r="G13" s="157">
        <f>F13*100/F59</f>
        <v>10.164758447361072</v>
      </c>
      <c r="H13" s="63" t="s">
        <v>26</v>
      </c>
    </row>
    <row r="14" spans="1:8" s="2" customFormat="1" ht="21">
      <c r="A14" s="59" t="s">
        <v>10</v>
      </c>
      <c r="B14" s="64">
        <f>SUM(B9:B13)</f>
        <v>5</v>
      </c>
      <c r="C14" s="64">
        <f>SUM(C9:C13)</f>
        <v>12</v>
      </c>
      <c r="D14" s="156">
        <f>SUM(D9:D13)</f>
        <v>9.09090909090909</v>
      </c>
      <c r="E14" s="156">
        <f>SUM(E9:E13)</f>
        <v>14.285714285714286</v>
      </c>
      <c r="F14" s="64">
        <f>SUM(F9:F13)</f>
        <v>3516000</v>
      </c>
      <c r="G14" s="158">
        <f>F14*100/F59</f>
        <v>15.105363778918651</v>
      </c>
      <c r="H14" s="64"/>
    </row>
    <row r="15" spans="1:8" ht="21.75">
      <c r="A15" s="88" t="s">
        <v>113</v>
      </c>
      <c r="B15" s="62"/>
      <c r="C15" s="62"/>
      <c r="D15" s="62"/>
      <c r="E15" s="62"/>
      <c r="F15" s="62"/>
      <c r="G15" s="215"/>
      <c r="H15" s="62"/>
    </row>
    <row r="16" spans="1:8" ht="61.5" customHeight="1">
      <c r="A16" s="76" t="s">
        <v>114</v>
      </c>
      <c r="B16" s="55">
        <v>1</v>
      </c>
      <c r="C16" s="55">
        <v>1</v>
      </c>
      <c r="D16" s="157">
        <f>B16*100/B59</f>
        <v>1.8181818181818181</v>
      </c>
      <c r="E16" s="157">
        <f>C16*100/C59</f>
        <v>1.1904761904761905</v>
      </c>
      <c r="F16" s="63">
        <v>6000</v>
      </c>
      <c r="G16" s="161">
        <f>F16*100/F59</f>
        <v>0.025777071295083023</v>
      </c>
      <c r="H16" s="92" t="s">
        <v>19</v>
      </c>
    </row>
    <row r="17" spans="1:8" ht="42.75" customHeight="1">
      <c r="A17" s="76" t="s">
        <v>115</v>
      </c>
      <c r="B17" s="55">
        <v>1</v>
      </c>
      <c r="C17" s="55">
        <v>1</v>
      </c>
      <c r="D17" s="157">
        <f>B17*100/B59</f>
        <v>1.8181818181818181</v>
      </c>
      <c r="E17" s="157">
        <f>C17*100/C59</f>
        <v>1.1904761904761905</v>
      </c>
      <c r="F17" s="63">
        <v>30000</v>
      </c>
      <c r="G17" s="161">
        <f>F17*100/F59</f>
        <v>0.12888535647541513</v>
      </c>
      <c r="H17" s="92" t="s">
        <v>19</v>
      </c>
    </row>
    <row r="18" spans="1:8" ht="41.25" customHeight="1">
      <c r="A18" s="76" t="s">
        <v>116</v>
      </c>
      <c r="B18" s="55">
        <v>0</v>
      </c>
      <c r="C18" s="55">
        <v>0</v>
      </c>
      <c r="D18" s="157">
        <f>B18*100/B59</f>
        <v>0</v>
      </c>
      <c r="E18" s="157">
        <f>C18*100/C59</f>
        <v>0</v>
      </c>
      <c r="F18" s="63">
        <v>0</v>
      </c>
      <c r="G18" s="161">
        <f>F18*100/F59</f>
        <v>0</v>
      </c>
      <c r="H18" s="92" t="s">
        <v>19</v>
      </c>
    </row>
    <row r="19" spans="1:8" ht="23.25">
      <c r="A19" s="75" t="s">
        <v>117</v>
      </c>
      <c r="B19" s="65">
        <v>0</v>
      </c>
      <c r="C19" s="65">
        <v>0</v>
      </c>
      <c r="D19" s="157">
        <f>B19*100/B59</f>
        <v>0</v>
      </c>
      <c r="E19" s="157">
        <f>C19*100/C59</f>
        <v>0</v>
      </c>
      <c r="F19" s="63">
        <v>0</v>
      </c>
      <c r="G19" s="161">
        <f>F19*100/F59</f>
        <v>0</v>
      </c>
      <c r="H19" s="92" t="s">
        <v>19</v>
      </c>
    </row>
    <row r="20" spans="1:8" s="2" customFormat="1" ht="21">
      <c r="A20" s="59" t="s">
        <v>10</v>
      </c>
      <c r="B20" s="59">
        <f>SUM(B16:B19)</f>
        <v>2</v>
      </c>
      <c r="C20" s="59">
        <f>SUM(C16:C19)</f>
        <v>2</v>
      </c>
      <c r="D20" s="158">
        <f>SUM(D16:D19)</f>
        <v>3.6363636363636362</v>
      </c>
      <c r="E20" s="158">
        <f>SUM(E16:E19)</f>
        <v>2.380952380952381</v>
      </c>
      <c r="F20" s="64">
        <f>SUM(F16:F19)</f>
        <v>36000</v>
      </c>
      <c r="G20" s="158">
        <f>F20*100/F59</f>
        <v>0.15466242777049813</v>
      </c>
      <c r="H20" s="64"/>
    </row>
    <row r="21" spans="1:8" s="2" customFormat="1" ht="16.5" customHeight="1">
      <c r="A21" s="234">
        <v>3</v>
      </c>
      <c r="B21" s="234"/>
      <c r="C21" s="234"/>
      <c r="D21" s="234"/>
      <c r="E21" s="234"/>
      <c r="F21" s="234"/>
      <c r="G21" s="234"/>
      <c r="H21" s="234"/>
    </row>
    <row r="22" spans="1:8" s="2" customFormat="1" ht="21">
      <c r="A22" s="60" t="s">
        <v>11</v>
      </c>
      <c r="B22" s="229" t="s">
        <v>12</v>
      </c>
      <c r="C22" s="230"/>
      <c r="D22" s="229" t="s">
        <v>240</v>
      </c>
      <c r="E22" s="230"/>
      <c r="F22" s="60" t="s">
        <v>13</v>
      </c>
      <c r="G22" s="213" t="s">
        <v>241</v>
      </c>
      <c r="H22" s="231" t="s">
        <v>242</v>
      </c>
    </row>
    <row r="23" spans="1:8" s="2" customFormat="1" ht="21">
      <c r="A23" s="61"/>
      <c r="B23" s="59" t="s">
        <v>16</v>
      </c>
      <c r="C23" s="188" t="s">
        <v>264</v>
      </c>
      <c r="D23" s="59" t="s">
        <v>243</v>
      </c>
      <c r="E23" s="59" t="s">
        <v>244</v>
      </c>
      <c r="F23" s="61" t="s">
        <v>17</v>
      </c>
      <c r="G23" s="214" t="s">
        <v>13</v>
      </c>
      <c r="H23" s="232"/>
    </row>
    <row r="24" spans="1:8" s="2" customFormat="1" ht="22.5">
      <c r="A24" s="87" t="s">
        <v>118</v>
      </c>
      <c r="B24" s="62"/>
      <c r="C24" s="62"/>
      <c r="D24" s="62"/>
      <c r="E24" s="62"/>
      <c r="F24" s="62"/>
      <c r="G24" s="215"/>
      <c r="H24" s="62"/>
    </row>
    <row r="25" spans="1:8" s="2" customFormat="1" ht="43.5">
      <c r="A25" s="76" t="s">
        <v>119</v>
      </c>
      <c r="B25" s="55">
        <v>5</v>
      </c>
      <c r="C25" s="55">
        <v>6</v>
      </c>
      <c r="D25" s="161">
        <f>B25*100/B59</f>
        <v>9.090909090909092</v>
      </c>
      <c r="E25" s="161">
        <f>C25*100/C59</f>
        <v>7.142857142857143</v>
      </c>
      <c r="F25" s="155">
        <f>20000+50000+10000+150000+20000+160000</f>
        <v>410000</v>
      </c>
      <c r="G25" s="161">
        <f>F25*100/F59</f>
        <v>1.7614332051640067</v>
      </c>
      <c r="H25" s="55" t="s">
        <v>19</v>
      </c>
    </row>
    <row r="26" spans="1:8" s="2" customFormat="1" ht="22.5">
      <c r="A26" s="75" t="s">
        <v>120</v>
      </c>
      <c r="B26" s="55">
        <v>4</v>
      </c>
      <c r="C26" s="55">
        <v>5</v>
      </c>
      <c r="D26" s="161">
        <f>B26*100/B59</f>
        <v>7.2727272727272725</v>
      </c>
      <c r="E26" s="161">
        <f>C26*100/C59</f>
        <v>5.9523809523809526</v>
      </c>
      <c r="F26" s="155">
        <f>130000+100000+60000+200000+197460</f>
        <v>687460</v>
      </c>
      <c r="G26" s="161">
        <f>F26*100/F59</f>
        <v>2.953450905419629</v>
      </c>
      <c r="H26" s="55" t="s">
        <v>19</v>
      </c>
    </row>
    <row r="27" spans="1:8" s="2" customFormat="1" ht="43.5">
      <c r="A27" s="76" t="s">
        <v>121</v>
      </c>
      <c r="B27" s="55">
        <v>6</v>
      </c>
      <c r="C27" s="55">
        <v>6</v>
      </c>
      <c r="D27" s="161">
        <f>B27*100/B59</f>
        <v>10.909090909090908</v>
      </c>
      <c r="E27" s="161">
        <f>C27*100/C59</f>
        <v>7.142857142857143</v>
      </c>
      <c r="F27" s="186">
        <f>90000+9993600+3484800+25000+16000+102500</f>
        <v>13711900</v>
      </c>
      <c r="G27" s="161">
        <f>F27*100/F59</f>
        <v>58.90877064850815</v>
      </c>
      <c r="H27" s="55" t="s">
        <v>19</v>
      </c>
    </row>
    <row r="28" spans="1:8" s="2" customFormat="1" ht="43.5">
      <c r="A28" s="76" t="s">
        <v>122</v>
      </c>
      <c r="B28" s="55">
        <v>1</v>
      </c>
      <c r="C28" s="55">
        <v>3</v>
      </c>
      <c r="D28" s="161">
        <f>B28*100/B59</f>
        <v>1.8181818181818181</v>
      </c>
      <c r="E28" s="161">
        <f>C28*100/C59</f>
        <v>3.5714285714285716</v>
      </c>
      <c r="F28" s="155">
        <f>150000+50000+50000</f>
        <v>250000</v>
      </c>
      <c r="G28" s="161">
        <f>F28*100/F59</f>
        <v>1.074044637295126</v>
      </c>
      <c r="H28" s="55" t="s">
        <v>19</v>
      </c>
    </row>
    <row r="29" spans="1:8" s="2" customFormat="1" ht="22.5">
      <c r="A29" s="75" t="s">
        <v>123</v>
      </c>
      <c r="B29" s="55">
        <v>0</v>
      </c>
      <c r="C29" s="55">
        <v>0</v>
      </c>
      <c r="D29" s="161">
        <f>B29*100/B59</f>
        <v>0</v>
      </c>
      <c r="E29" s="161">
        <f>C29*100/C59</f>
        <v>0</v>
      </c>
      <c r="F29" s="155">
        <v>0</v>
      </c>
      <c r="G29" s="161">
        <f>F29*100/F59</f>
        <v>0</v>
      </c>
      <c r="H29" s="55" t="s">
        <v>19</v>
      </c>
    </row>
    <row r="30" spans="1:8" s="2" customFormat="1" ht="21">
      <c r="A30" s="59" t="s">
        <v>10</v>
      </c>
      <c r="B30" s="64">
        <f>SUM(B25:B29)</f>
        <v>16</v>
      </c>
      <c r="C30" s="64">
        <f>SUM(C25:C29)</f>
        <v>20</v>
      </c>
      <c r="D30" s="158">
        <f>SUM(D25:D29)</f>
        <v>29.09090909090909</v>
      </c>
      <c r="E30" s="158">
        <f>SUM(E25:E29)</f>
        <v>23.80952380952381</v>
      </c>
      <c r="F30" s="64">
        <f>SUM(F25:F29)</f>
        <v>15059360</v>
      </c>
      <c r="G30" s="158">
        <f>F30*100/F59</f>
        <v>64.69769939638691</v>
      </c>
      <c r="H30" s="64"/>
    </row>
    <row r="31" spans="1:8" ht="23.25">
      <c r="A31" s="86" t="s">
        <v>124</v>
      </c>
      <c r="B31" s="66"/>
      <c r="C31" s="66"/>
      <c r="D31" s="67"/>
      <c r="E31" s="67"/>
      <c r="F31" s="62"/>
      <c r="G31" s="215"/>
      <c r="H31" s="62"/>
    </row>
    <row r="32" spans="1:8" ht="23.25">
      <c r="A32" s="75" t="s">
        <v>125</v>
      </c>
      <c r="B32" s="68">
        <v>1</v>
      </c>
      <c r="C32" s="68">
        <v>2</v>
      </c>
      <c r="D32" s="161">
        <f>B32*100/B59</f>
        <v>1.8181818181818181</v>
      </c>
      <c r="E32" s="161">
        <f>C32*100/C59</f>
        <v>2.380952380952381</v>
      </c>
      <c r="F32" s="155">
        <f>60000+100000</f>
        <v>160000</v>
      </c>
      <c r="G32" s="161">
        <f>F32*100/F59</f>
        <v>0.6873885678688806</v>
      </c>
      <c r="H32" s="68" t="s">
        <v>20</v>
      </c>
    </row>
    <row r="33" spans="1:8" ht="23.25">
      <c r="A33" s="75" t="s">
        <v>126</v>
      </c>
      <c r="B33" s="68">
        <v>2</v>
      </c>
      <c r="C33" s="68">
        <v>2</v>
      </c>
      <c r="D33" s="161">
        <f>B33*100/B59</f>
        <v>3.6363636363636362</v>
      </c>
      <c r="E33" s="161">
        <f>C33*100/C59</f>
        <v>2.380952380952381</v>
      </c>
      <c r="F33" s="155">
        <f>126000+240000</f>
        <v>366000</v>
      </c>
      <c r="G33" s="161">
        <f>F33*100/F59</f>
        <v>1.5724013490000643</v>
      </c>
      <c r="H33" s="68" t="s">
        <v>20</v>
      </c>
    </row>
    <row r="34" spans="1:8" ht="23.25">
      <c r="A34" s="75" t="s">
        <v>127</v>
      </c>
      <c r="B34" s="68">
        <v>0</v>
      </c>
      <c r="C34" s="68">
        <v>0</v>
      </c>
      <c r="D34" s="161">
        <f>B34*100/B59</f>
        <v>0</v>
      </c>
      <c r="E34" s="161">
        <f>C34*100/C59</f>
        <v>0</v>
      </c>
      <c r="F34" s="155">
        <v>0</v>
      </c>
      <c r="G34" s="161">
        <f>F34*100/F59</f>
        <v>0</v>
      </c>
      <c r="H34" s="68" t="s">
        <v>20</v>
      </c>
    </row>
    <row r="35" spans="1:8" ht="23.25">
      <c r="A35" s="75" t="s">
        <v>128</v>
      </c>
      <c r="B35" s="68">
        <v>1</v>
      </c>
      <c r="C35" s="68">
        <v>1</v>
      </c>
      <c r="D35" s="161">
        <f>B35*100/B59</f>
        <v>1.8181818181818181</v>
      </c>
      <c r="E35" s="161">
        <f>C35*100/C59</f>
        <v>1.1904761904761905</v>
      </c>
      <c r="F35" s="155">
        <f>330000</f>
        <v>330000</v>
      </c>
      <c r="G35" s="161">
        <f>F35*100/F59</f>
        <v>1.4177389212295664</v>
      </c>
      <c r="H35" s="68" t="s">
        <v>246</v>
      </c>
    </row>
    <row r="36" spans="1:8" ht="44.25">
      <c r="A36" s="76" t="s">
        <v>129</v>
      </c>
      <c r="B36" s="63">
        <v>2</v>
      </c>
      <c r="C36" s="63">
        <v>2</v>
      </c>
      <c r="D36" s="161">
        <f>B36*100/B59</f>
        <v>3.6363636363636362</v>
      </c>
      <c r="E36" s="161">
        <f>C36*100/C59</f>
        <v>2.380952380952381</v>
      </c>
      <c r="F36" s="155">
        <f>20000+30000</f>
        <v>50000</v>
      </c>
      <c r="G36" s="161">
        <f>F36*100/F59</f>
        <v>0.2148089274590252</v>
      </c>
      <c r="H36" s="68" t="s">
        <v>20</v>
      </c>
    </row>
    <row r="37" spans="1:8" s="2" customFormat="1" ht="21">
      <c r="A37" s="59" t="s">
        <v>10</v>
      </c>
      <c r="B37" s="64">
        <f>SUM(B32:B36)</f>
        <v>6</v>
      </c>
      <c r="C37" s="64">
        <f>SUM(C32:C36)</f>
        <v>7</v>
      </c>
      <c r="D37" s="158">
        <f>SUM(D32:D36)</f>
        <v>10.909090909090908</v>
      </c>
      <c r="E37" s="158">
        <f>SUM(E32:E36)</f>
        <v>8.333333333333334</v>
      </c>
      <c r="F37" s="64">
        <f>SUM(F32:F36)</f>
        <v>906000</v>
      </c>
      <c r="G37" s="158">
        <f>F37*100/F59</f>
        <v>3.8923377655575364</v>
      </c>
      <c r="H37" s="64"/>
    </row>
    <row r="38" spans="1:8" s="2" customFormat="1" ht="21">
      <c r="A38" s="69"/>
      <c r="B38" s="70"/>
      <c r="C38" s="70"/>
      <c r="D38" s="70"/>
      <c r="E38" s="70"/>
      <c r="F38" s="70"/>
      <c r="G38" s="216"/>
      <c r="H38" s="70"/>
    </row>
    <row r="39" spans="1:8" s="2" customFormat="1" ht="21">
      <c r="A39" s="69"/>
      <c r="B39" s="70"/>
      <c r="C39" s="70"/>
      <c r="D39" s="70"/>
      <c r="E39" s="70"/>
      <c r="F39" s="70"/>
      <c r="G39" s="216"/>
      <c r="H39" s="70"/>
    </row>
    <row r="40" spans="1:8" s="2" customFormat="1" ht="21">
      <c r="A40" s="69"/>
      <c r="B40" s="70"/>
      <c r="C40" s="70"/>
      <c r="D40" s="70"/>
      <c r="E40" s="70"/>
      <c r="F40" s="70"/>
      <c r="G40" s="216"/>
      <c r="H40" s="70"/>
    </row>
    <row r="41" spans="1:8" s="2" customFormat="1" ht="21">
      <c r="A41" s="69"/>
      <c r="B41" s="70"/>
      <c r="C41" s="70"/>
      <c r="D41" s="70"/>
      <c r="E41" s="70"/>
      <c r="F41" s="70"/>
      <c r="G41" s="216"/>
      <c r="H41" s="70"/>
    </row>
    <row r="42" spans="1:8" s="2" customFormat="1" ht="21">
      <c r="A42" s="234">
        <v>4</v>
      </c>
      <c r="B42" s="234"/>
      <c r="C42" s="234"/>
      <c r="D42" s="234"/>
      <c r="E42" s="234"/>
      <c r="F42" s="234"/>
      <c r="G42" s="234"/>
      <c r="H42" s="234"/>
    </row>
    <row r="43" spans="1:8" s="2" customFormat="1" ht="21">
      <c r="A43" s="69"/>
      <c r="B43" s="69"/>
      <c r="C43" s="69"/>
      <c r="D43" s="69"/>
      <c r="E43" s="69"/>
      <c r="F43" s="69"/>
      <c r="G43" s="216"/>
      <c r="H43" s="69"/>
    </row>
    <row r="44" spans="1:8" s="2" customFormat="1" ht="21">
      <c r="A44" s="60" t="s">
        <v>11</v>
      </c>
      <c r="B44" s="229" t="s">
        <v>12</v>
      </c>
      <c r="C44" s="230"/>
      <c r="D44" s="229" t="s">
        <v>240</v>
      </c>
      <c r="E44" s="230"/>
      <c r="F44" s="60" t="s">
        <v>13</v>
      </c>
      <c r="G44" s="213" t="s">
        <v>241</v>
      </c>
      <c r="H44" s="231" t="s">
        <v>242</v>
      </c>
    </row>
    <row r="45" spans="1:8" s="2" customFormat="1" ht="21">
      <c r="A45" s="61"/>
      <c r="B45" s="59" t="s">
        <v>16</v>
      </c>
      <c r="C45" s="188" t="s">
        <v>264</v>
      </c>
      <c r="D45" s="59" t="s">
        <v>243</v>
      </c>
      <c r="E45" s="59" t="s">
        <v>244</v>
      </c>
      <c r="F45" s="61" t="s">
        <v>17</v>
      </c>
      <c r="G45" s="214" t="s">
        <v>13</v>
      </c>
      <c r="H45" s="232"/>
    </row>
    <row r="46" spans="1:8" ht="23.25">
      <c r="A46" s="89" t="s">
        <v>130</v>
      </c>
      <c r="B46" s="62"/>
      <c r="C46" s="62"/>
      <c r="D46" s="62"/>
      <c r="E46" s="62"/>
      <c r="F46" s="62"/>
      <c r="G46" s="215"/>
      <c r="H46" s="62"/>
    </row>
    <row r="47" spans="1:11" ht="23.25">
      <c r="A47" s="75" t="s">
        <v>131</v>
      </c>
      <c r="B47" s="65">
        <v>5</v>
      </c>
      <c r="C47" s="65">
        <v>7</v>
      </c>
      <c r="D47" s="154">
        <f>B47*100/B59</f>
        <v>9.090909090909092</v>
      </c>
      <c r="E47" s="154">
        <f>C47*100/C59</f>
        <v>8.333333333333334</v>
      </c>
      <c r="F47" s="155">
        <f>2356000+10000+10000+1225120+20000+30000+30000</f>
        <v>3681120</v>
      </c>
      <c r="G47" s="91">
        <f>F47*100/F59</f>
        <v>15.814748780959336</v>
      </c>
      <c r="H47" s="71" t="s">
        <v>30</v>
      </c>
      <c r="K47" s="153"/>
    </row>
    <row r="48" spans="1:8" ht="23.25">
      <c r="A48" s="75" t="s">
        <v>132</v>
      </c>
      <c r="B48" s="71">
        <v>8</v>
      </c>
      <c r="C48" s="71">
        <v>8</v>
      </c>
      <c r="D48" s="154">
        <f>B48*100/B59</f>
        <v>14.545454545454545</v>
      </c>
      <c r="E48" s="154">
        <f>C48*100/C59</f>
        <v>9.523809523809524</v>
      </c>
      <c r="F48" s="155">
        <f>369600+147840+112200+20000+5000+10000+5000+10000</f>
        <v>679640</v>
      </c>
      <c r="G48" s="91">
        <f>F48*100/F59</f>
        <v>2.9198547891650377</v>
      </c>
      <c r="H48" s="71" t="s">
        <v>30</v>
      </c>
    </row>
    <row r="49" spans="1:8" ht="23.25">
      <c r="A49" s="75" t="s">
        <v>133</v>
      </c>
      <c r="B49" s="71">
        <v>0</v>
      </c>
      <c r="C49" s="71">
        <v>0</v>
      </c>
      <c r="D49" s="154">
        <f>B49*100/B59</f>
        <v>0</v>
      </c>
      <c r="E49" s="154">
        <f>C49*100/C59</f>
        <v>0</v>
      </c>
      <c r="F49" s="155">
        <v>0</v>
      </c>
      <c r="G49" s="91">
        <f>F49*100/F59</f>
        <v>0</v>
      </c>
      <c r="H49" s="71" t="s">
        <v>248</v>
      </c>
    </row>
    <row r="50" spans="1:8" ht="44.25">
      <c r="A50" s="76" t="s">
        <v>134</v>
      </c>
      <c r="B50" s="160">
        <v>4</v>
      </c>
      <c r="C50" s="160">
        <v>4</v>
      </c>
      <c r="D50" s="163">
        <f>B50*100/B59</f>
        <v>7.2727272727272725</v>
      </c>
      <c r="E50" s="163">
        <f>C50*100/C59</f>
        <v>4.761904761904762</v>
      </c>
      <c r="F50" s="164">
        <f>100000+10000+30000+65000</f>
        <v>205000</v>
      </c>
      <c r="G50" s="159">
        <f>F50*100/F59</f>
        <v>0.8807166025820033</v>
      </c>
      <c r="H50" s="71" t="s">
        <v>247</v>
      </c>
    </row>
    <row r="51" spans="1:8" ht="18.75" customHeight="1">
      <c r="A51" s="75" t="s">
        <v>135</v>
      </c>
      <c r="B51" s="63">
        <v>4</v>
      </c>
      <c r="C51" s="63">
        <v>8</v>
      </c>
      <c r="D51" s="154">
        <f>B51*100/B59</f>
        <v>7.2727272727272725</v>
      </c>
      <c r="E51" s="154">
        <f>C51*100/C59</f>
        <v>9.523809523809524</v>
      </c>
      <c r="F51" s="160">
        <f>50000+220000+50000+30000+20000+20000+4500+20000</f>
        <v>414500</v>
      </c>
      <c r="G51" s="91">
        <f>F51*100/F59</f>
        <v>1.780766008635319</v>
      </c>
      <c r="H51" s="71" t="s">
        <v>30</v>
      </c>
    </row>
    <row r="52" spans="1:8" s="2" customFormat="1" ht="17.25" customHeight="1">
      <c r="A52" s="59" t="s">
        <v>10</v>
      </c>
      <c r="B52" s="64">
        <f>SUM(B48:B51)</f>
        <v>16</v>
      </c>
      <c r="C52" s="64">
        <f>SUM(C48:C51)</f>
        <v>20</v>
      </c>
      <c r="D52" s="162">
        <f>SUM(D48:D51)</f>
        <v>29.09090909090909</v>
      </c>
      <c r="E52" s="162">
        <f>SUM(E48:E51)</f>
        <v>23.80952380952381</v>
      </c>
      <c r="F52" s="64">
        <f>SUM(F48:F51)</f>
        <v>1299140</v>
      </c>
      <c r="G52" s="158">
        <f>F52*100/F59</f>
        <v>5.58133740038236</v>
      </c>
      <c r="H52" s="64"/>
    </row>
    <row r="53" spans="1:8" s="2" customFormat="1" ht="22.5">
      <c r="A53" s="90" t="s">
        <v>136</v>
      </c>
      <c r="B53" s="65"/>
      <c r="C53" s="65"/>
      <c r="D53" s="71"/>
      <c r="E53" s="71"/>
      <c r="F53" s="71"/>
      <c r="G53" s="91"/>
      <c r="H53" s="71"/>
    </row>
    <row r="54" spans="1:8" s="2" customFormat="1" ht="44.25" customHeight="1">
      <c r="A54" s="76" t="s">
        <v>137</v>
      </c>
      <c r="B54" s="55">
        <v>3</v>
      </c>
      <c r="C54" s="55">
        <v>4</v>
      </c>
      <c r="D54" s="157">
        <f>B54*100/B59</f>
        <v>5.454545454545454</v>
      </c>
      <c r="E54" s="157">
        <f>C54*100/C59</f>
        <v>4.761904761904762</v>
      </c>
      <c r="F54" s="63">
        <f>60000+10000+20000+75000</f>
        <v>165000</v>
      </c>
      <c r="G54" s="157">
        <f>F54*100/F59</f>
        <v>0.7088694606147832</v>
      </c>
      <c r="H54" s="235" t="s">
        <v>249</v>
      </c>
    </row>
    <row r="55" spans="1:8" s="2" customFormat="1" ht="43.5">
      <c r="A55" s="76" t="s">
        <v>140</v>
      </c>
      <c r="B55" s="55">
        <v>4</v>
      </c>
      <c r="C55" s="55">
        <v>4</v>
      </c>
      <c r="D55" s="157">
        <f>B55*100/B59</f>
        <v>7.2727272727272725</v>
      </c>
      <c r="E55" s="157">
        <f>C55*100/C59</f>
        <v>4.761904761904762</v>
      </c>
      <c r="F55" s="63">
        <f>32000+48000+30000+150000</f>
        <v>260000</v>
      </c>
      <c r="G55" s="157">
        <f>F55*100/F59</f>
        <v>1.117006422786931</v>
      </c>
      <c r="H55" s="235"/>
    </row>
    <row r="56" spans="1:8" s="2" customFormat="1" ht="68.25" customHeight="1">
      <c r="A56" s="76" t="s">
        <v>138</v>
      </c>
      <c r="B56" s="55">
        <v>2</v>
      </c>
      <c r="C56" s="55">
        <v>3</v>
      </c>
      <c r="D56" s="157">
        <f>B56*100/B59</f>
        <v>3.6363636363636362</v>
      </c>
      <c r="E56" s="157">
        <f>C56*100/C59</f>
        <v>3.5714285714285716</v>
      </c>
      <c r="F56" s="63">
        <f>600000+776000+20000</f>
        <v>1396000</v>
      </c>
      <c r="G56" s="157">
        <f>F56*100/F59</f>
        <v>5.9974652546559835</v>
      </c>
      <c r="H56" s="235"/>
    </row>
    <row r="57" spans="1:8" s="2" customFormat="1" ht="42">
      <c r="A57" s="166" t="s">
        <v>139</v>
      </c>
      <c r="B57" s="63">
        <v>1</v>
      </c>
      <c r="C57" s="63">
        <v>12</v>
      </c>
      <c r="D57" s="157">
        <f>B57*100/B59</f>
        <v>1.8181818181818181</v>
      </c>
      <c r="E57" s="157">
        <f>C57*100/C59</f>
        <v>14.285714285714286</v>
      </c>
      <c r="F57" s="63">
        <f>10000+50000+130000+88000+51000+88000+24000+5000+42000+130000+6000+15000</f>
        <v>639000</v>
      </c>
      <c r="G57" s="157">
        <f>F57*100/F59</f>
        <v>2.745258092926342</v>
      </c>
      <c r="H57" s="236"/>
    </row>
    <row r="58" spans="1:8" s="2" customFormat="1" ht="17.25" customHeight="1">
      <c r="A58" s="59" t="s">
        <v>10</v>
      </c>
      <c r="B58" s="64">
        <f aca="true" t="shared" si="0" ref="B58:G58">SUM(B54:B57)</f>
        <v>10</v>
      </c>
      <c r="C58" s="64">
        <f t="shared" si="0"/>
        <v>23</v>
      </c>
      <c r="D58" s="158">
        <f t="shared" si="0"/>
        <v>18.18181818181818</v>
      </c>
      <c r="E58" s="158">
        <f t="shared" si="0"/>
        <v>27.38095238095238</v>
      </c>
      <c r="F58" s="64">
        <f t="shared" si="0"/>
        <v>2460000</v>
      </c>
      <c r="G58" s="158">
        <f t="shared" si="0"/>
        <v>10.56859923098404</v>
      </c>
      <c r="H58" s="64"/>
    </row>
    <row r="59" spans="1:8" s="2" customFormat="1" ht="25.5" customHeight="1" thickBot="1">
      <c r="A59" s="93" t="s">
        <v>14</v>
      </c>
      <c r="B59" s="94">
        <f aca="true" t="shared" si="1" ref="B59:G59">B14+B20+B30+B37+B52+B58</f>
        <v>55</v>
      </c>
      <c r="C59" s="94">
        <f t="shared" si="1"/>
        <v>84</v>
      </c>
      <c r="D59" s="165">
        <f t="shared" si="1"/>
        <v>100</v>
      </c>
      <c r="E59" s="165">
        <f t="shared" si="1"/>
        <v>100</v>
      </c>
      <c r="F59" s="94">
        <f>F14+F20+F30+F37+F52+F58</f>
        <v>23276500</v>
      </c>
      <c r="G59" s="165">
        <f t="shared" si="1"/>
        <v>100</v>
      </c>
      <c r="H59" s="94"/>
    </row>
    <row r="60" spans="1:8" ht="22.5" customHeight="1" thickTop="1">
      <c r="A60" s="233">
        <v>5</v>
      </c>
      <c r="B60" s="233"/>
      <c r="C60" s="233"/>
      <c r="D60" s="233"/>
      <c r="E60" s="233"/>
      <c r="F60" s="233"/>
      <c r="G60" s="233"/>
      <c r="H60" s="233"/>
    </row>
    <row r="61" spans="1:8" ht="21.75">
      <c r="A61" s="19"/>
      <c r="B61" s="19"/>
      <c r="C61" s="19"/>
      <c r="D61" s="19"/>
      <c r="E61" s="19"/>
      <c r="F61" s="19"/>
      <c r="G61" s="217"/>
      <c r="H61" s="19"/>
    </row>
    <row r="62" spans="1:8" ht="21.75">
      <c r="A62" s="19"/>
      <c r="B62" s="19"/>
      <c r="C62" s="19"/>
      <c r="D62" s="19"/>
      <c r="E62" s="19"/>
      <c r="F62" s="19"/>
      <c r="G62" s="217"/>
      <c r="H62" s="19"/>
    </row>
    <row r="63" spans="1:8" ht="21.75">
      <c r="A63" s="19"/>
      <c r="B63" s="19"/>
      <c r="C63" s="19"/>
      <c r="D63" s="19"/>
      <c r="E63" s="19"/>
      <c r="F63" s="19"/>
      <c r="G63" s="217"/>
      <c r="H63" s="19"/>
    </row>
    <row r="64" spans="1:8" ht="21.75">
      <c r="A64" s="19"/>
      <c r="B64" s="19"/>
      <c r="C64" s="19"/>
      <c r="D64" s="19"/>
      <c r="E64" s="19"/>
      <c r="F64" s="19"/>
      <c r="G64" s="217"/>
      <c r="H64" s="19"/>
    </row>
    <row r="65" spans="1:8" ht="21.75">
      <c r="A65" s="19"/>
      <c r="B65" s="19"/>
      <c r="C65" s="19"/>
      <c r="D65" s="19"/>
      <c r="E65" s="19"/>
      <c r="F65" s="19"/>
      <c r="G65" s="217"/>
      <c r="H65" s="19"/>
    </row>
    <row r="66" spans="1:8" ht="21.75">
      <c r="A66" s="19"/>
      <c r="B66" s="19"/>
      <c r="C66" s="19"/>
      <c r="D66" s="19"/>
      <c r="E66" s="19"/>
      <c r="F66" s="19"/>
      <c r="G66" s="217"/>
      <c r="H66" s="19"/>
    </row>
    <row r="67" spans="1:8" ht="21.75">
      <c r="A67" s="19"/>
      <c r="B67" s="19"/>
      <c r="C67" s="19"/>
      <c r="D67" s="19"/>
      <c r="E67" s="19"/>
      <c r="F67" s="19"/>
      <c r="G67" s="217"/>
      <c r="H67" s="19"/>
    </row>
    <row r="68" spans="1:8" ht="21.75">
      <c r="A68" s="19"/>
      <c r="B68" s="19"/>
      <c r="C68" s="19"/>
      <c r="D68" s="19"/>
      <c r="E68" s="19"/>
      <c r="F68" s="19"/>
      <c r="G68" s="217"/>
      <c r="H68" s="19"/>
    </row>
    <row r="69" spans="1:8" ht="21.75">
      <c r="A69" s="19"/>
      <c r="B69" s="19"/>
      <c r="C69" s="19"/>
      <c r="D69" s="19"/>
      <c r="E69" s="19"/>
      <c r="F69" s="19"/>
      <c r="G69" s="217"/>
      <c r="H69" s="19"/>
    </row>
    <row r="70" spans="1:8" ht="21.75">
      <c r="A70" s="19"/>
      <c r="B70" s="19"/>
      <c r="C70" s="19"/>
      <c r="D70" s="19"/>
      <c r="E70" s="19"/>
      <c r="F70" s="19"/>
      <c r="G70" s="217"/>
      <c r="H70" s="19"/>
    </row>
    <row r="71" spans="1:8" ht="21.75">
      <c r="A71" s="19"/>
      <c r="B71" s="19"/>
      <c r="C71" s="19"/>
      <c r="D71" s="19"/>
      <c r="E71" s="19"/>
      <c r="F71" s="19"/>
      <c r="G71" s="217"/>
      <c r="H71" s="19"/>
    </row>
    <row r="72" spans="1:8" ht="21.75">
      <c r="A72" s="19"/>
      <c r="B72" s="19"/>
      <c r="C72" s="19"/>
      <c r="D72" s="19"/>
      <c r="E72" s="19"/>
      <c r="F72" s="19"/>
      <c r="G72" s="217"/>
      <c r="H72" s="19"/>
    </row>
    <row r="73" spans="1:8" ht="21.75">
      <c r="A73" s="19"/>
      <c r="B73" s="19"/>
      <c r="C73" s="19"/>
      <c r="D73" s="19"/>
      <c r="E73" s="19"/>
      <c r="F73" s="19"/>
      <c r="G73" s="217"/>
      <c r="H73" s="19"/>
    </row>
    <row r="74" spans="1:8" ht="21.75">
      <c r="A74" s="19"/>
      <c r="B74" s="19"/>
      <c r="C74" s="19"/>
      <c r="D74" s="19"/>
      <c r="E74" s="19"/>
      <c r="F74" s="19"/>
      <c r="G74" s="217"/>
      <c r="H74" s="19"/>
    </row>
    <row r="75" spans="1:8" ht="21.75">
      <c r="A75" s="19"/>
      <c r="B75" s="19"/>
      <c r="C75" s="19"/>
      <c r="D75" s="19"/>
      <c r="E75" s="19"/>
      <c r="F75" s="19"/>
      <c r="G75" s="217"/>
      <c r="H75" s="19"/>
    </row>
    <row r="76" spans="1:8" ht="21.75">
      <c r="A76" s="19"/>
      <c r="B76" s="19"/>
      <c r="C76" s="19"/>
      <c r="D76" s="19"/>
      <c r="E76" s="19"/>
      <c r="F76" s="19"/>
      <c r="G76" s="217"/>
      <c r="H76" s="19"/>
    </row>
    <row r="77" spans="1:8" ht="21.75">
      <c r="A77" s="19"/>
      <c r="B77" s="19"/>
      <c r="C77" s="19"/>
      <c r="D77" s="19"/>
      <c r="E77" s="19"/>
      <c r="F77" s="19"/>
      <c r="G77" s="217"/>
      <c r="H77" s="19"/>
    </row>
    <row r="78" spans="1:8" ht="21.75">
      <c r="A78" s="19"/>
      <c r="B78" s="19"/>
      <c r="C78" s="19"/>
      <c r="D78" s="19"/>
      <c r="E78" s="19"/>
      <c r="F78" s="19"/>
      <c r="G78" s="217"/>
      <c r="H78" s="19"/>
    </row>
    <row r="79" spans="1:8" ht="21.75">
      <c r="A79" s="19"/>
      <c r="B79" s="19"/>
      <c r="C79" s="19"/>
      <c r="D79" s="19"/>
      <c r="E79" s="19"/>
      <c r="F79" s="19"/>
      <c r="G79" s="217"/>
      <c r="H79" s="19"/>
    </row>
    <row r="80" spans="1:8" ht="21.75">
      <c r="A80" s="19"/>
      <c r="B80" s="19"/>
      <c r="C80" s="19"/>
      <c r="D80" s="19"/>
      <c r="E80" s="19"/>
      <c r="F80" s="19"/>
      <c r="G80" s="217"/>
      <c r="H80" s="19"/>
    </row>
    <row r="81" spans="1:8" ht="21.75">
      <c r="A81" s="19"/>
      <c r="B81" s="19"/>
      <c r="C81" s="19"/>
      <c r="D81" s="19"/>
      <c r="E81" s="19"/>
      <c r="F81" s="19"/>
      <c r="G81" s="217"/>
      <c r="H81" s="19"/>
    </row>
    <row r="82" spans="1:8" ht="21.75">
      <c r="A82" s="19"/>
      <c r="B82" s="19"/>
      <c r="C82" s="19"/>
      <c r="D82" s="19"/>
      <c r="E82" s="19"/>
      <c r="F82" s="19"/>
      <c r="G82" s="217"/>
      <c r="H82" s="19"/>
    </row>
    <row r="83" spans="1:8" ht="21.75">
      <c r="A83" s="19"/>
      <c r="B83" s="19"/>
      <c r="C83" s="19"/>
      <c r="D83" s="19"/>
      <c r="E83" s="19"/>
      <c r="F83" s="19"/>
      <c r="G83" s="217"/>
      <c r="H83" s="19"/>
    </row>
    <row r="84" spans="1:8" ht="21.75">
      <c r="A84" s="19"/>
      <c r="B84" s="19"/>
      <c r="C84" s="19"/>
      <c r="D84" s="19"/>
      <c r="E84" s="19"/>
      <c r="F84" s="19"/>
      <c r="G84" s="217"/>
      <c r="H84" s="19"/>
    </row>
    <row r="85" spans="1:8" ht="21.75">
      <c r="A85" s="19"/>
      <c r="B85" s="19"/>
      <c r="C85" s="19"/>
      <c r="D85" s="19"/>
      <c r="E85" s="19"/>
      <c r="F85" s="19"/>
      <c r="G85" s="217"/>
      <c r="H85" s="19"/>
    </row>
    <row r="86" spans="1:8" ht="21.75">
      <c r="A86" s="19"/>
      <c r="B86" s="19"/>
      <c r="C86" s="19"/>
      <c r="D86" s="19"/>
      <c r="E86" s="19"/>
      <c r="F86" s="19"/>
      <c r="G86" s="217"/>
      <c r="H86" s="19"/>
    </row>
    <row r="87" spans="1:8" ht="21.75">
      <c r="A87" s="19"/>
      <c r="B87" s="19"/>
      <c r="C87" s="19"/>
      <c r="D87" s="19"/>
      <c r="E87" s="19"/>
      <c r="F87" s="19"/>
      <c r="G87" s="217"/>
      <c r="H87" s="19"/>
    </row>
    <row r="88" spans="1:8" ht="21.75">
      <c r="A88" s="19"/>
      <c r="B88" s="19"/>
      <c r="C88" s="19"/>
      <c r="D88" s="19"/>
      <c r="E88" s="19"/>
      <c r="F88" s="19"/>
      <c r="G88" s="217"/>
      <c r="H88" s="19"/>
    </row>
    <row r="89" spans="1:8" ht="21.75">
      <c r="A89" s="19"/>
      <c r="B89" s="19"/>
      <c r="C89" s="19"/>
      <c r="D89" s="19"/>
      <c r="E89" s="19"/>
      <c r="F89" s="19"/>
      <c r="G89" s="217"/>
      <c r="H89" s="19"/>
    </row>
    <row r="90" spans="1:8" ht="21.75">
      <c r="A90" s="19"/>
      <c r="B90" s="19"/>
      <c r="C90" s="19"/>
      <c r="D90" s="19"/>
      <c r="E90" s="19"/>
      <c r="F90" s="19"/>
      <c r="G90" s="217"/>
      <c r="H90" s="19"/>
    </row>
    <row r="91" spans="1:8" ht="21.75">
      <c r="A91" s="19"/>
      <c r="B91" s="19"/>
      <c r="C91" s="19"/>
      <c r="D91" s="19"/>
      <c r="E91" s="19"/>
      <c r="F91" s="19"/>
      <c r="G91" s="217"/>
      <c r="H91" s="19"/>
    </row>
    <row r="92" spans="1:8" ht="21.75">
      <c r="A92" s="19"/>
      <c r="B92" s="19"/>
      <c r="C92" s="19"/>
      <c r="D92" s="19"/>
      <c r="E92" s="19"/>
      <c r="F92" s="19"/>
      <c r="G92" s="217"/>
      <c r="H92" s="19"/>
    </row>
    <row r="93" spans="1:8" ht="21.75">
      <c r="A93" s="19"/>
      <c r="B93" s="19"/>
      <c r="C93" s="19"/>
      <c r="D93" s="19"/>
      <c r="E93" s="19"/>
      <c r="F93" s="19"/>
      <c r="G93" s="217"/>
      <c r="H93" s="19"/>
    </row>
    <row r="94" spans="1:8" ht="21.75">
      <c r="A94" s="19"/>
      <c r="B94" s="19"/>
      <c r="C94" s="19"/>
      <c r="D94" s="19"/>
      <c r="E94" s="19"/>
      <c r="F94" s="19"/>
      <c r="G94" s="217"/>
      <c r="H94" s="19"/>
    </row>
    <row r="95" spans="1:8" ht="21.75">
      <c r="A95" s="19"/>
      <c r="B95" s="19"/>
      <c r="C95" s="19"/>
      <c r="D95" s="19"/>
      <c r="E95" s="19"/>
      <c r="F95" s="19"/>
      <c r="G95" s="217"/>
      <c r="H95" s="19"/>
    </row>
    <row r="96" spans="1:8" ht="21.75">
      <c r="A96" s="19"/>
      <c r="B96" s="19"/>
      <c r="C96" s="19"/>
      <c r="D96" s="19"/>
      <c r="E96" s="19"/>
      <c r="F96" s="19"/>
      <c r="G96" s="217"/>
      <c r="H96" s="19"/>
    </row>
    <row r="97" spans="1:8" ht="21.75">
      <c r="A97" s="19"/>
      <c r="B97" s="19"/>
      <c r="C97" s="19"/>
      <c r="D97" s="19"/>
      <c r="E97" s="19"/>
      <c r="F97" s="19"/>
      <c r="G97" s="217"/>
      <c r="H97" s="19"/>
    </row>
    <row r="98" spans="1:8" ht="21.75">
      <c r="A98" s="19"/>
      <c r="B98" s="19"/>
      <c r="C98" s="19"/>
      <c r="D98" s="19"/>
      <c r="E98" s="19"/>
      <c r="F98" s="19"/>
      <c r="G98" s="217"/>
      <c r="H98" s="19"/>
    </row>
    <row r="99" spans="1:8" ht="21.75">
      <c r="A99" s="19"/>
      <c r="B99" s="19"/>
      <c r="C99" s="19"/>
      <c r="D99" s="19"/>
      <c r="E99" s="19"/>
      <c r="F99" s="19"/>
      <c r="G99" s="217"/>
      <c r="H99" s="19"/>
    </row>
    <row r="100" spans="1:8" ht="21.75">
      <c r="A100" s="19"/>
      <c r="B100" s="19"/>
      <c r="C100" s="19"/>
      <c r="D100" s="19"/>
      <c r="E100" s="19"/>
      <c r="F100" s="19"/>
      <c r="G100" s="217"/>
      <c r="H100" s="19"/>
    </row>
    <row r="101" spans="1:8" ht="21.75">
      <c r="A101" s="19"/>
      <c r="B101" s="19"/>
      <c r="C101" s="19"/>
      <c r="D101" s="19"/>
      <c r="E101" s="19"/>
      <c r="F101" s="19"/>
      <c r="G101" s="217"/>
      <c r="H101" s="19"/>
    </row>
    <row r="102" spans="1:8" ht="21.75">
      <c r="A102" s="19"/>
      <c r="B102" s="19"/>
      <c r="C102" s="19"/>
      <c r="D102" s="19"/>
      <c r="E102" s="19"/>
      <c r="F102" s="19"/>
      <c r="G102" s="217"/>
      <c r="H102" s="19"/>
    </row>
    <row r="103" spans="1:8" ht="21.75">
      <c r="A103" s="19"/>
      <c r="B103" s="19"/>
      <c r="C103" s="19"/>
      <c r="D103" s="19"/>
      <c r="E103" s="19"/>
      <c r="F103" s="19"/>
      <c r="G103" s="217"/>
      <c r="H103" s="19"/>
    </row>
    <row r="104" spans="1:8" ht="21.75">
      <c r="A104" s="19"/>
      <c r="B104" s="19"/>
      <c r="C104" s="19"/>
      <c r="D104" s="19"/>
      <c r="E104" s="19"/>
      <c r="F104" s="19"/>
      <c r="G104" s="217"/>
      <c r="H104" s="19"/>
    </row>
    <row r="105" spans="1:8" ht="21.75">
      <c r="A105" s="19"/>
      <c r="B105" s="19"/>
      <c r="C105" s="19"/>
      <c r="D105" s="19"/>
      <c r="E105" s="19"/>
      <c r="F105" s="19"/>
      <c r="G105" s="217"/>
      <c r="H105" s="19"/>
    </row>
    <row r="106" spans="1:8" ht="21.75">
      <c r="A106" s="19"/>
      <c r="B106" s="19"/>
      <c r="C106" s="19"/>
      <c r="D106" s="19"/>
      <c r="E106" s="19"/>
      <c r="F106" s="19"/>
      <c r="G106" s="217"/>
      <c r="H106" s="19"/>
    </row>
    <row r="107" spans="1:8" ht="21.75">
      <c r="A107" s="19"/>
      <c r="B107" s="19"/>
      <c r="C107" s="19"/>
      <c r="D107" s="19"/>
      <c r="E107" s="19"/>
      <c r="F107" s="19"/>
      <c r="G107" s="217"/>
      <c r="H107" s="19"/>
    </row>
    <row r="108" spans="1:8" ht="21.75">
      <c r="A108" s="19"/>
      <c r="B108" s="19"/>
      <c r="C108" s="19"/>
      <c r="D108" s="19"/>
      <c r="E108" s="19"/>
      <c r="F108" s="19"/>
      <c r="G108" s="217"/>
      <c r="H108" s="19"/>
    </row>
    <row r="109" spans="1:8" ht="21.75">
      <c r="A109" s="19"/>
      <c r="B109" s="19"/>
      <c r="C109" s="19"/>
      <c r="D109" s="19"/>
      <c r="E109" s="19"/>
      <c r="F109" s="19"/>
      <c r="G109" s="217"/>
      <c r="H109" s="19"/>
    </row>
    <row r="110" spans="1:8" ht="21.75">
      <c r="A110" s="19"/>
      <c r="B110" s="19"/>
      <c r="C110" s="19"/>
      <c r="D110" s="19"/>
      <c r="E110" s="19"/>
      <c r="F110" s="19"/>
      <c r="G110" s="217"/>
      <c r="H110" s="19"/>
    </row>
    <row r="111" spans="1:8" ht="21.75">
      <c r="A111" s="19"/>
      <c r="B111" s="19"/>
      <c r="C111" s="19"/>
      <c r="D111" s="19"/>
      <c r="E111" s="19"/>
      <c r="F111" s="19"/>
      <c r="G111" s="217"/>
      <c r="H111" s="19"/>
    </row>
    <row r="112" spans="1:8" ht="21.75">
      <c r="A112" s="19"/>
      <c r="B112" s="19"/>
      <c r="C112" s="19"/>
      <c r="D112" s="19"/>
      <c r="E112" s="19"/>
      <c r="F112" s="19"/>
      <c r="G112" s="217"/>
      <c r="H112" s="19"/>
    </row>
    <row r="113" spans="1:8" ht="21.75">
      <c r="A113" s="19"/>
      <c r="B113" s="19"/>
      <c r="C113" s="19"/>
      <c r="D113" s="19"/>
      <c r="E113" s="19"/>
      <c r="F113" s="19"/>
      <c r="G113" s="217"/>
      <c r="H113" s="19"/>
    </row>
    <row r="114" spans="1:8" ht="21.75">
      <c r="A114" s="19"/>
      <c r="B114" s="19"/>
      <c r="C114" s="19"/>
      <c r="D114" s="19"/>
      <c r="E114" s="19"/>
      <c r="F114" s="19"/>
      <c r="G114" s="217"/>
      <c r="H114" s="19"/>
    </row>
    <row r="115" spans="1:8" ht="21.75">
      <c r="A115" s="19"/>
      <c r="B115" s="19"/>
      <c r="C115" s="19"/>
      <c r="D115" s="19"/>
      <c r="E115" s="19"/>
      <c r="F115" s="19"/>
      <c r="G115" s="217"/>
      <c r="H115" s="19"/>
    </row>
    <row r="116" spans="1:8" ht="21.75">
      <c r="A116" s="19"/>
      <c r="B116" s="19"/>
      <c r="C116" s="19"/>
      <c r="D116" s="19"/>
      <c r="E116" s="19"/>
      <c r="F116" s="19"/>
      <c r="G116" s="217"/>
      <c r="H116" s="19"/>
    </row>
    <row r="117" spans="1:8" ht="21.75">
      <c r="A117" s="19"/>
      <c r="B117" s="19"/>
      <c r="C117" s="19"/>
      <c r="D117" s="19"/>
      <c r="E117" s="19"/>
      <c r="F117" s="19"/>
      <c r="G117" s="217"/>
      <c r="H117" s="19"/>
    </row>
    <row r="118" spans="1:8" ht="21.75">
      <c r="A118" s="19"/>
      <c r="B118" s="19"/>
      <c r="C118" s="19"/>
      <c r="D118" s="19"/>
      <c r="E118" s="19"/>
      <c r="F118" s="19"/>
      <c r="G118" s="217"/>
      <c r="H118" s="19"/>
    </row>
    <row r="119" spans="1:8" ht="21.75">
      <c r="A119" s="19"/>
      <c r="B119" s="19"/>
      <c r="C119" s="19"/>
      <c r="D119" s="19"/>
      <c r="E119" s="19"/>
      <c r="F119" s="19"/>
      <c r="G119" s="217"/>
      <c r="H119" s="19"/>
    </row>
    <row r="120" spans="1:8" ht="21.75">
      <c r="A120" s="19"/>
      <c r="B120" s="19"/>
      <c r="C120" s="19"/>
      <c r="D120" s="19"/>
      <c r="E120" s="19"/>
      <c r="F120" s="19"/>
      <c r="G120" s="217"/>
      <c r="H120" s="19"/>
    </row>
    <row r="121" spans="1:8" ht="21.75">
      <c r="A121" s="19"/>
      <c r="B121" s="19"/>
      <c r="C121" s="19"/>
      <c r="D121" s="19"/>
      <c r="E121" s="19"/>
      <c r="F121" s="19"/>
      <c r="G121" s="217"/>
      <c r="H121" s="19"/>
    </row>
    <row r="122" spans="1:8" ht="21.75">
      <c r="A122" s="19"/>
      <c r="B122" s="19"/>
      <c r="C122" s="19"/>
      <c r="D122" s="19"/>
      <c r="E122" s="19"/>
      <c r="F122" s="19"/>
      <c r="G122" s="217"/>
      <c r="H122" s="19"/>
    </row>
    <row r="123" spans="1:8" ht="21.75">
      <c r="A123" s="19"/>
      <c r="B123" s="19"/>
      <c r="C123" s="19"/>
      <c r="D123" s="19"/>
      <c r="E123" s="19"/>
      <c r="F123" s="19"/>
      <c r="G123" s="217"/>
      <c r="H123" s="19"/>
    </row>
    <row r="124" spans="1:8" ht="21.75">
      <c r="A124" s="19"/>
      <c r="B124" s="19"/>
      <c r="C124" s="19"/>
      <c r="D124" s="19"/>
      <c r="E124" s="19"/>
      <c r="F124" s="19"/>
      <c r="G124" s="217"/>
      <c r="H124" s="19"/>
    </row>
    <row r="125" spans="1:8" ht="21.75">
      <c r="A125" s="19"/>
      <c r="B125" s="19"/>
      <c r="C125" s="19"/>
      <c r="D125" s="19"/>
      <c r="E125" s="19"/>
      <c r="F125" s="19"/>
      <c r="G125" s="217"/>
      <c r="H125" s="19"/>
    </row>
    <row r="126" spans="1:8" ht="21.75">
      <c r="A126" s="19"/>
      <c r="B126" s="19"/>
      <c r="C126" s="19"/>
      <c r="D126" s="19"/>
      <c r="E126" s="19"/>
      <c r="F126" s="19"/>
      <c r="G126" s="217"/>
      <c r="H126" s="19"/>
    </row>
    <row r="127" spans="1:8" ht="21.75">
      <c r="A127" s="19"/>
      <c r="B127" s="19"/>
      <c r="C127" s="19"/>
      <c r="D127" s="19"/>
      <c r="E127" s="19"/>
      <c r="F127" s="19"/>
      <c r="G127" s="217"/>
      <c r="H127" s="19"/>
    </row>
    <row r="128" spans="1:8" ht="21.75">
      <c r="A128" s="19"/>
      <c r="B128" s="19"/>
      <c r="C128" s="19"/>
      <c r="D128" s="19"/>
      <c r="E128" s="19"/>
      <c r="F128" s="19"/>
      <c r="G128" s="217"/>
      <c r="H128" s="19"/>
    </row>
    <row r="129" spans="1:8" ht="21.75">
      <c r="A129" s="19"/>
      <c r="B129" s="19"/>
      <c r="C129" s="19"/>
      <c r="D129" s="19"/>
      <c r="E129" s="19"/>
      <c r="F129" s="19"/>
      <c r="G129" s="217"/>
      <c r="H129" s="19"/>
    </row>
    <row r="130" spans="1:8" ht="21.75">
      <c r="A130" s="19"/>
      <c r="B130" s="19"/>
      <c r="C130" s="19"/>
      <c r="D130" s="19"/>
      <c r="E130" s="19"/>
      <c r="F130" s="19"/>
      <c r="G130" s="217"/>
      <c r="H130" s="19"/>
    </row>
    <row r="131" spans="1:8" ht="21.75">
      <c r="A131" s="19"/>
      <c r="B131" s="19"/>
      <c r="C131" s="19"/>
      <c r="D131" s="19"/>
      <c r="E131" s="19"/>
      <c r="F131" s="19"/>
      <c r="G131" s="217"/>
      <c r="H131" s="19"/>
    </row>
    <row r="132" spans="1:8" ht="21.75">
      <c r="A132" s="19"/>
      <c r="B132" s="19"/>
      <c r="C132" s="19"/>
      <c r="D132" s="19"/>
      <c r="E132" s="19"/>
      <c r="F132" s="19"/>
      <c r="G132" s="217"/>
      <c r="H132" s="19"/>
    </row>
    <row r="133" spans="1:8" ht="21.75">
      <c r="A133" s="19"/>
      <c r="B133" s="19"/>
      <c r="C133" s="19"/>
      <c r="D133" s="19"/>
      <c r="E133" s="19"/>
      <c r="F133" s="19"/>
      <c r="G133" s="217"/>
      <c r="H133" s="19"/>
    </row>
    <row r="134" spans="1:8" ht="21.75">
      <c r="A134" s="19"/>
      <c r="B134" s="19"/>
      <c r="C134" s="19"/>
      <c r="D134" s="19"/>
      <c r="E134" s="19"/>
      <c r="F134" s="19"/>
      <c r="G134" s="217"/>
      <c r="H134" s="19"/>
    </row>
    <row r="135" spans="1:8" ht="21.75">
      <c r="A135" s="19"/>
      <c r="B135" s="19"/>
      <c r="C135" s="19"/>
      <c r="D135" s="19"/>
      <c r="E135" s="19"/>
      <c r="F135" s="19"/>
      <c r="G135" s="217"/>
      <c r="H135" s="19"/>
    </row>
    <row r="136" spans="1:8" ht="21.75">
      <c r="A136" s="19"/>
      <c r="B136" s="19"/>
      <c r="C136" s="19"/>
      <c r="D136" s="19"/>
      <c r="E136" s="19"/>
      <c r="F136" s="19"/>
      <c r="G136" s="217"/>
      <c r="H136" s="19"/>
    </row>
    <row r="189" spans="2:5" ht="22.5">
      <c r="B189" s="57" t="s">
        <v>1</v>
      </c>
      <c r="C189" s="57"/>
      <c r="D189" s="57" t="s">
        <v>2</v>
      </c>
      <c r="E189" s="57"/>
    </row>
    <row r="190" spans="4:5" ht="22.5">
      <c r="D190" s="57" t="s">
        <v>3</v>
      </c>
      <c r="E190" s="57"/>
    </row>
    <row r="191" spans="4:5" ht="22.5">
      <c r="D191" s="57" t="s">
        <v>4</v>
      </c>
      <c r="E191" s="57"/>
    </row>
    <row r="192" spans="4:6" ht="22.5">
      <c r="D192" s="57" t="s">
        <v>4</v>
      </c>
      <c r="E192" s="57"/>
      <c r="F192" s="57" t="s">
        <v>0</v>
      </c>
    </row>
    <row r="193" ht="22.5">
      <c r="F193" s="57" t="s">
        <v>3</v>
      </c>
    </row>
    <row r="194" ht="22.5">
      <c r="F194" s="57" t="s">
        <v>4</v>
      </c>
    </row>
    <row r="595" spans="4:5" ht="22.5">
      <c r="D595" s="57" t="s">
        <v>8</v>
      </c>
      <c r="E595" s="57"/>
    </row>
  </sheetData>
  <sheetProtection/>
  <mergeCells count="16">
    <mergeCell ref="A60:H60"/>
    <mergeCell ref="A21:H21"/>
    <mergeCell ref="H54:H57"/>
    <mergeCell ref="D6:E6"/>
    <mergeCell ref="A42:H42"/>
    <mergeCell ref="A2:H2"/>
    <mergeCell ref="A3:H3"/>
    <mergeCell ref="A4:H4"/>
    <mergeCell ref="H6:H7"/>
    <mergeCell ref="B6:C6"/>
    <mergeCell ref="B22:C22"/>
    <mergeCell ref="D22:E22"/>
    <mergeCell ref="H22:H23"/>
    <mergeCell ref="B44:C44"/>
    <mergeCell ref="D44:E44"/>
    <mergeCell ref="H44:H45"/>
  </mergeCells>
  <printOptions horizontalCentered="1"/>
  <pageMargins left="0.2362204724409449" right="0.2362204724409449" top="0.4330708661417323" bottom="0.2755905511811024" header="0.2755905511811024" footer="0.2362204724409449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Y36"/>
  <sheetViews>
    <sheetView zoomScaleSheetLayoutView="100" zoomScalePageLayoutView="0" workbookViewId="0" topLeftCell="A22">
      <selection activeCell="A3" sqref="A3:R3"/>
    </sheetView>
  </sheetViews>
  <sheetFormatPr defaultColWidth="9.140625" defaultRowHeight="21.75"/>
  <cols>
    <col min="1" max="1" width="3.28125" style="29" customWidth="1"/>
    <col min="2" max="2" width="30.57421875" style="28" customWidth="1"/>
    <col min="3" max="3" width="32.00390625" style="28" customWidth="1"/>
    <col min="4" max="4" width="15.7109375" style="28" bestFit="1" customWidth="1"/>
    <col min="5" max="5" width="13.7109375" style="28" bestFit="1" customWidth="1"/>
    <col min="6" max="6" width="11.140625" style="28" customWidth="1"/>
    <col min="7" max="7" width="4.140625" style="28" bestFit="1" customWidth="1"/>
    <col min="8" max="8" width="4.28125" style="9" bestFit="1" customWidth="1"/>
    <col min="9" max="9" width="4.00390625" style="9" bestFit="1" customWidth="1"/>
    <col min="10" max="10" width="4.140625" style="9" bestFit="1" customWidth="1"/>
    <col min="11" max="11" width="4.28125" style="9" bestFit="1" customWidth="1"/>
    <col min="12" max="12" width="4.140625" style="9" bestFit="1" customWidth="1"/>
    <col min="13" max="13" width="4.7109375" style="9" bestFit="1" customWidth="1"/>
    <col min="14" max="14" width="4.28125" style="9" bestFit="1" customWidth="1"/>
    <col min="15" max="18" width="4.140625" style="9" bestFit="1" customWidth="1"/>
    <col min="19" max="16384" width="9.140625" style="9" customWidth="1"/>
  </cols>
  <sheetData>
    <row r="1" spans="1:18" s="11" customFormat="1" ht="20.25" customHeight="1">
      <c r="A1" s="20"/>
      <c r="B1" s="21"/>
      <c r="C1" s="21"/>
      <c r="D1" s="21"/>
      <c r="E1" s="21"/>
      <c r="F1" s="22"/>
      <c r="G1" s="21"/>
      <c r="P1" s="240" t="s">
        <v>298</v>
      </c>
      <c r="Q1" s="241"/>
      <c r="R1" s="242"/>
    </row>
    <row r="2" spans="1:19" s="11" customFormat="1" ht="21" customHeight="1">
      <c r="A2" s="238" t="s">
        <v>340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s="11" customFormat="1" ht="21" customHeight="1">
      <c r="A3" s="238" t="s">
        <v>193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1"/>
    </row>
    <row r="4" spans="1:10" s="11" customFormat="1" ht="21.75">
      <c r="A4" s="24" t="s">
        <v>55</v>
      </c>
      <c r="B4" s="25"/>
      <c r="C4" s="23"/>
      <c r="D4" s="23"/>
      <c r="E4" s="23"/>
      <c r="F4" s="18"/>
      <c r="G4" s="23"/>
      <c r="H4" s="10"/>
      <c r="I4" s="10"/>
      <c r="J4" s="10"/>
    </row>
    <row r="5" spans="1:10" s="11" customFormat="1" ht="21.75">
      <c r="A5" s="24"/>
      <c r="B5" s="23" t="s">
        <v>194</v>
      </c>
      <c r="C5" s="23"/>
      <c r="D5" s="23"/>
      <c r="E5" s="23"/>
      <c r="F5" s="18"/>
      <c r="G5" s="23"/>
      <c r="H5" s="10"/>
      <c r="I5" s="10"/>
      <c r="J5" s="10"/>
    </row>
    <row r="6" spans="1:25" s="11" customFormat="1" ht="21.75">
      <c r="A6" s="24"/>
      <c r="B6" s="239" t="s">
        <v>195</v>
      </c>
      <c r="C6" s="239"/>
      <c r="D6" s="239"/>
      <c r="E6" s="239"/>
      <c r="F6" s="239"/>
      <c r="G6" s="23"/>
      <c r="H6" s="10"/>
      <c r="I6" s="10"/>
      <c r="J6" s="10"/>
      <c r="Y6" s="111"/>
    </row>
    <row r="7" spans="1:25" s="11" customFormat="1" ht="21.75">
      <c r="A7" s="18"/>
      <c r="B7" s="26" t="s">
        <v>56</v>
      </c>
      <c r="C7" s="23"/>
      <c r="D7" s="23"/>
      <c r="E7" s="23"/>
      <c r="F7" s="18"/>
      <c r="G7" s="23"/>
      <c r="H7" s="10"/>
      <c r="I7" s="10"/>
      <c r="J7" s="10"/>
      <c r="Y7" s="111"/>
    </row>
    <row r="8" spans="1:18" s="11" customFormat="1" ht="19.5" customHeight="1">
      <c r="A8" s="246" t="s">
        <v>15</v>
      </c>
      <c r="B8" s="243" t="s">
        <v>16</v>
      </c>
      <c r="C8" s="243" t="s">
        <v>6</v>
      </c>
      <c r="D8" s="105" t="s">
        <v>13</v>
      </c>
      <c r="E8" s="243" t="s">
        <v>150</v>
      </c>
      <c r="F8" s="246" t="s">
        <v>5</v>
      </c>
      <c r="G8" s="247" t="s">
        <v>321</v>
      </c>
      <c r="H8" s="247"/>
      <c r="I8" s="247"/>
      <c r="J8" s="247" t="s">
        <v>322</v>
      </c>
      <c r="K8" s="247"/>
      <c r="L8" s="247"/>
      <c r="M8" s="247"/>
      <c r="N8" s="247"/>
      <c r="O8" s="247"/>
      <c r="P8" s="247"/>
      <c r="Q8" s="247"/>
      <c r="R8" s="247"/>
    </row>
    <row r="9" spans="1:18" s="11" customFormat="1" ht="19.5" customHeight="1">
      <c r="A9" s="244"/>
      <c r="B9" s="244"/>
      <c r="C9" s="245"/>
      <c r="D9" s="27" t="s">
        <v>17</v>
      </c>
      <c r="E9" s="248"/>
      <c r="F9" s="245"/>
      <c r="G9" s="97" t="s">
        <v>180</v>
      </c>
      <c r="H9" s="97" t="s">
        <v>181</v>
      </c>
      <c r="I9" s="97" t="s">
        <v>182</v>
      </c>
      <c r="J9" s="97" t="s">
        <v>183</v>
      </c>
      <c r="K9" s="97" t="s">
        <v>184</v>
      </c>
      <c r="L9" s="97" t="s">
        <v>185</v>
      </c>
      <c r="M9" s="97" t="s">
        <v>186</v>
      </c>
      <c r="N9" s="97" t="s">
        <v>187</v>
      </c>
      <c r="O9" s="97" t="s">
        <v>188</v>
      </c>
      <c r="P9" s="97" t="s">
        <v>189</v>
      </c>
      <c r="Q9" s="97" t="s">
        <v>190</v>
      </c>
      <c r="R9" s="97" t="s">
        <v>191</v>
      </c>
    </row>
    <row r="10" spans="1:18" s="11" customFormat="1" ht="41.25" customHeight="1">
      <c r="A10" s="218">
        <v>1</v>
      </c>
      <c r="B10" s="37" t="s">
        <v>300</v>
      </c>
      <c r="C10" s="103" t="s">
        <v>301</v>
      </c>
      <c r="D10" s="104">
        <v>500000</v>
      </c>
      <c r="E10" s="147" t="s">
        <v>302</v>
      </c>
      <c r="F10" s="106" t="s">
        <v>303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37.5">
      <c r="A11" s="45">
        <v>2</v>
      </c>
      <c r="B11" s="37" t="s">
        <v>192</v>
      </c>
      <c r="C11" s="103" t="s">
        <v>304</v>
      </c>
      <c r="D11" s="104">
        <v>250000</v>
      </c>
      <c r="E11" s="147" t="s">
        <v>266</v>
      </c>
      <c r="F11" s="106" t="s">
        <v>303</v>
      </c>
      <c r="G11" s="98"/>
      <c r="H11" s="98"/>
      <c r="I11" s="98"/>
      <c r="J11" s="98"/>
      <c r="K11" s="99"/>
      <c r="L11" s="99"/>
      <c r="M11" s="99"/>
      <c r="N11" s="99"/>
      <c r="O11" s="99"/>
      <c r="P11" s="99"/>
      <c r="Q11" s="99"/>
      <c r="R11" s="99"/>
    </row>
    <row r="12" spans="1:18" ht="38.25" customHeight="1">
      <c r="A12" s="190"/>
      <c r="B12" s="37"/>
      <c r="C12" s="103" t="s">
        <v>305</v>
      </c>
      <c r="D12" s="102">
        <v>290000</v>
      </c>
      <c r="E12" s="147" t="s">
        <v>306</v>
      </c>
      <c r="F12" s="106" t="s">
        <v>303</v>
      </c>
      <c r="G12" s="98"/>
      <c r="H12" s="98"/>
      <c r="I12" s="98"/>
      <c r="J12" s="98"/>
      <c r="K12" s="99"/>
      <c r="L12" s="99"/>
      <c r="M12" s="99"/>
      <c r="N12" s="99"/>
      <c r="O12" s="99"/>
      <c r="P12" s="99"/>
      <c r="Q12" s="99"/>
      <c r="R12" s="99"/>
    </row>
    <row r="13" spans="1:18" ht="55.5" customHeight="1">
      <c r="A13" s="190"/>
      <c r="B13" s="221"/>
      <c r="C13" s="103" t="s">
        <v>307</v>
      </c>
      <c r="D13" s="102">
        <v>210000</v>
      </c>
      <c r="E13" s="147" t="s">
        <v>306</v>
      </c>
      <c r="F13" s="106" t="s">
        <v>303</v>
      </c>
      <c r="G13" s="98"/>
      <c r="H13" s="98"/>
      <c r="I13" s="98"/>
      <c r="J13" s="98"/>
      <c r="K13" s="99"/>
      <c r="L13" s="99"/>
      <c r="M13" s="99"/>
      <c r="N13" s="99"/>
      <c r="O13" s="99"/>
      <c r="P13" s="99"/>
      <c r="Q13" s="99"/>
      <c r="R13" s="99"/>
    </row>
    <row r="14" spans="1:18" ht="38.25" customHeight="1">
      <c r="A14" s="190"/>
      <c r="B14" s="221"/>
      <c r="C14" s="103" t="s">
        <v>312</v>
      </c>
      <c r="D14" s="102">
        <v>410000</v>
      </c>
      <c r="E14" s="147" t="s">
        <v>310</v>
      </c>
      <c r="F14" s="106" t="s">
        <v>303</v>
      </c>
      <c r="G14" s="98"/>
      <c r="H14" s="98"/>
      <c r="I14" s="98"/>
      <c r="J14" s="98"/>
      <c r="K14" s="99"/>
      <c r="L14" s="99"/>
      <c r="M14" s="99"/>
      <c r="N14" s="99"/>
      <c r="O14" s="99"/>
      <c r="P14" s="99"/>
      <c r="Q14" s="99"/>
      <c r="R14" s="99"/>
    </row>
    <row r="15" spans="1:18" ht="38.25" customHeight="1">
      <c r="A15" s="190"/>
      <c r="B15" s="221"/>
      <c r="C15" s="103" t="s">
        <v>313</v>
      </c>
      <c r="D15" s="102">
        <v>550000</v>
      </c>
      <c r="E15" s="147" t="s">
        <v>210</v>
      </c>
      <c r="F15" s="106" t="s">
        <v>303</v>
      </c>
      <c r="G15" s="98"/>
      <c r="H15" s="98"/>
      <c r="I15" s="98"/>
      <c r="J15" s="98"/>
      <c r="K15" s="99"/>
      <c r="L15" s="99"/>
      <c r="M15" s="99"/>
      <c r="N15" s="99"/>
      <c r="O15" s="99"/>
      <c r="P15" s="99"/>
      <c r="Q15" s="99"/>
      <c r="R15" s="99"/>
    </row>
    <row r="16" spans="1:18" ht="38.25" customHeight="1">
      <c r="A16" s="190"/>
      <c r="B16" s="221"/>
      <c r="C16" s="103" t="s">
        <v>314</v>
      </c>
      <c r="D16" s="102">
        <v>500000</v>
      </c>
      <c r="E16" s="147" t="s">
        <v>311</v>
      </c>
      <c r="F16" s="106" t="s">
        <v>303</v>
      </c>
      <c r="G16" s="98"/>
      <c r="H16" s="98"/>
      <c r="I16" s="98"/>
      <c r="J16" s="98"/>
      <c r="K16" s="99"/>
      <c r="L16" s="99"/>
      <c r="M16" s="99"/>
      <c r="N16" s="99"/>
      <c r="O16" s="99"/>
      <c r="P16" s="99"/>
      <c r="Q16" s="99"/>
      <c r="R16" s="99"/>
    </row>
    <row r="17" spans="1:6" ht="18.75">
      <c r="A17" s="18"/>
      <c r="B17" s="26" t="s">
        <v>145</v>
      </c>
      <c r="C17" s="168"/>
      <c r="D17" s="34"/>
      <c r="E17" s="36"/>
      <c r="F17" s="34"/>
    </row>
    <row r="18" spans="1:18" ht="21.75" customHeight="1">
      <c r="A18" s="246" t="s">
        <v>15</v>
      </c>
      <c r="B18" s="243" t="s">
        <v>16</v>
      </c>
      <c r="C18" s="243" t="s">
        <v>6</v>
      </c>
      <c r="D18" s="105" t="s">
        <v>13</v>
      </c>
      <c r="E18" s="243" t="s">
        <v>150</v>
      </c>
      <c r="F18" s="246" t="s">
        <v>5</v>
      </c>
      <c r="G18" s="247" t="s">
        <v>321</v>
      </c>
      <c r="H18" s="247"/>
      <c r="I18" s="247"/>
      <c r="J18" s="247" t="s">
        <v>322</v>
      </c>
      <c r="K18" s="247"/>
      <c r="L18" s="247"/>
      <c r="M18" s="247"/>
      <c r="N18" s="247"/>
      <c r="O18" s="247"/>
      <c r="P18" s="247"/>
      <c r="Q18" s="247"/>
      <c r="R18" s="247"/>
    </row>
    <row r="19" spans="1:18" ht="21.75">
      <c r="A19" s="244"/>
      <c r="B19" s="244"/>
      <c r="C19" s="245"/>
      <c r="D19" s="27" t="s">
        <v>17</v>
      </c>
      <c r="E19" s="248"/>
      <c r="F19" s="245"/>
      <c r="G19" s="97" t="s">
        <v>180</v>
      </c>
      <c r="H19" s="97" t="s">
        <v>181</v>
      </c>
      <c r="I19" s="97" t="s">
        <v>182</v>
      </c>
      <c r="J19" s="97" t="s">
        <v>183</v>
      </c>
      <c r="K19" s="97" t="s">
        <v>184</v>
      </c>
      <c r="L19" s="97" t="s">
        <v>185</v>
      </c>
      <c r="M19" s="97" t="s">
        <v>186</v>
      </c>
      <c r="N19" s="97" t="s">
        <v>187</v>
      </c>
      <c r="O19" s="97" t="s">
        <v>188</v>
      </c>
      <c r="P19" s="97" t="s">
        <v>189</v>
      </c>
      <c r="Q19" s="97" t="s">
        <v>190</v>
      </c>
      <c r="R19" s="97" t="s">
        <v>191</v>
      </c>
    </row>
    <row r="20" spans="1:18" ht="63.75" customHeight="1">
      <c r="A20" s="124">
        <v>1</v>
      </c>
      <c r="B20" s="136" t="s">
        <v>299</v>
      </c>
      <c r="C20" s="40" t="s">
        <v>315</v>
      </c>
      <c r="D20" s="104">
        <v>500000</v>
      </c>
      <c r="E20" s="147" t="s">
        <v>308</v>
      </c>
      <c r="F20" s="106" t="s">
        <v>303</v>
      </c>
      <c r="G20" s="98"/>
      <c r="H20" s="98"/>
      <c r="I20" s="98"/>
      <c r="J20" s="98"/>
      <c r="K20" s="99"/>
      <c r="L20" s="99"/>
      <c r="M20" s="99"/>
      <c r="N20" s="99"/>
      <c r="O20" s="99"/>
      <c r="P20" s="99"/>
      <c r="Q20" s="99"/>
      <c r="R20" s="99"/>
    </row>
    <row r="21" spans="1:6" ht="18.75">
      <c r="A21" s="18"/>
      <c r="B21" s="26"/>
      <c r="C21" s="168"/>
      <c r="D21" s="34"/>
      <c r="E21" s="36"/>
      <c r="F21" s="34"/>
    </row>
    <row r="22" spans="1:6" ht="18.75">
      <c r="A22" s="18"/>
      <c r="B22" s="26"/>
      <c r="C22" s="168"/>
      <c r="D22" s="34"/>
      <c r="E22" s="36"/>
      <c r="F22" s="34"/>
    </row>
    <row r="23" spans="1:6" ht="18.75">
      <c r="A23" s="18"/>
      <c r="B23" s="26"/>
      <c r="C23" s="168"/>
      <c r="D23" s="34"/>
      <c r="E23" s="36"/>
      <c r="F23" s="34"/>
    </row>
    <row r="24" spans="1:6" ht="18.75">
      <c r="A24" s="18"/>
      <c r="B24" s="26"/>
      <c r="C24" s="168"/>
      <c r="D24" s="34"/>
      <c r="E24" s="36"/>
      <c r="F24" s="34"/>
    </row>
    <row r="25" spans="1:18" ht="18.75">
      <c r="A25" s="198"/>
      <c r="B25" s="199"/>
      <c r="C25" s="200"/>
      <c r="D25" s="201"/>
      <c r="E25" s="202"/>
      <c r="F25" s="201"/>
      <c r="G25" s="73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8.75">
      <c r="A26" s="249">
        <v>6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</row>
    <row r="27" spans="1:7" s="100" customFormat="1" ht="15">
      <c r="A27" s="110"/>
      <c r="B27" s="73"/>
      <c r="C27" s="73"/>
      <c r="D27" s="73"/>
      <c r="E27" s="73"/>
      <c r="F27" s="73"/>
      <c r="G27" s="73"/>
    </row>
    <row r="36" ht="15">
      <c r="F36" s="73"/>
    </row>
  </sheetData>
  <sheetProtection/>
  <mergeCells count="19">
    <mergeCell ref="E18:E19"/>
    <mergeCell ref="G18:I18"/>
    <mergeCell ref="J18:R18"/>
    <mergeCell ref="A26:R26"/>
    <mergeCell ref="C8:C9"/>
    <mergeCell ref="A8:A9"/>
    <mergeCell ref="B8:B9"/>
    <mergeCell ref="F8:F9"/>
    <mergeCell ref="E8:E9"/>
    <mergeCell ref="A2:S2"/>
    <mergeCell ref="B6:F6"/>
    <mergeCell ref="P1:R1"/>
    <mergeCell ref="B18:B19"/>
    <mergeCell ref="C18:C19"/>
    <mergeCell ref="F18:F19"/>
    <mergeCell ref="G8:I8"/>
    <mergeCell ref="J8:R8"/>
    <mergeCell ref="A3:R3"/>
    <mergeCell ref="A18:A19"/>
  </mergeCells>
  <printOptions horizontalCentered="1"/>
  <pageMargins left="0.2362204724409449" right="0.2362204724409449" top="0.5118110236220472" bottom="0.2755905511811024" header="0.31496062992125984" footer="0.2362204724409449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R21"/>
  <sheetViews>
    <sheetView view="pageBreakPreview" zoomScale="98" zoomScaleNormal="90" zoomScaleSheetLayoutView="98" zoomScalePageLayoutView="0" workbookViewId="0" topLeftCell="A1">
      <selection activeCell="C20" sqref="C20"/>
    </sheetView>
  </sheetViews>
  <sheetFormatPr defaultColWidth="9.140625" defaultRowHeight="21.75" customHeight="1"/>
  <cols>
    <col min="1" max="1" width="4.00390625" style="46" customWidth="1"/>
    <col min="2" max="2" width="22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9.281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ht="36" customHeight="1"/>
    <row r="2" spans="1:6" s="8" customFormat="1" ht="21.75" customHeight="1">
      <c r="A2" s="24" t="s">
        <v>55</v>
      </c>
      <c r="B2" s="25"/>
      <c r="C2" s="31"/>
      <c r="D2" s="30"/>
      <c r="E2" s="31"/>
      <c r="F2" s="30"/>
    </row>
    <row r="3" spans="1:6" s="8" customFormat="1" ht="21.75" customHeight="1">
      <c r="A3" s="24"/>
      <c r="B3" s="26" t="s">
        <v>57</v>
      </c>
      <c r="C3" s="31"/>
      <c r="D3" s="30"/>
      <c r="E3" s="31"/>
      <c r="F3" s="30"/>
    </row>
    <row r="4" spans="1:6" s="8" customFormat="1" ht="21.75" customHeight="1">
      <c r="A4" s="24"/>
      <c r="B4" s="123" t="s">
        <v>196</v>
      </c>
      <c r="C4" s="31"/>
      <c r="D4" s="30"/>
      <c r="E4" s="31"/>
      <c r="F4" s="30"/>
    </row>
    <row r="5" spans="1:6" s="3" customFormat="1" ht="21.75" customHeight="1">
      <c r="A5" s="18"/>
      <c r="B5" s="26" t="s">
        <v>58</v>
      </c>
      <c r="C5" s="36"/>
      <c r="D5" s="34"/>
      <c r="E5" s="36"/>
      <c r="F5" s="34"/>
    </row>
    <row r="6" spans="1:18" s="3" customFormat="1" ht="19.5" customHeight="1">
      <c r="A6" s="253" t="s">
        <v>15</v>
      </c>
      <c r="B6" s="255" t="s">
        <v>16</v>
      </c>
      <c r="C6" s="243" t="s">
        <v>6</v>
      </c>
      <c r="D6" s="109" t="s">
        <v>13</v>
      </c>
      <c r="E6" s="243" t="s">
        <v>150</v>
      </c>
      <c r="F6" s="246" t="s">
        <v>5</v>
      </c>
      <c r="G6" s="247" t="str">
        <f>'ยุทธ1.1-1.2'!G8:I8</f>
        <v> พ.ศ.2559</v>
      </c>
      <c r="H6" s="247"/>
      <c r="I6" s="247"/>
      <c r="J6" s="247" t="str">
        <f>'ยุทธ1.1-1.2'!J8:R8</f>
        <v>พ.ศ.2560</v>
      </c>
      <c r="K6" s="247"/>
      <c r="L6" s="247"/>
      <c r="M6" s="247"/>
      <c r="N6" s="247"/>
      <c r="O6" s="247"/>
      <c r="P6" s="247"/>
      <c r="Q6" s="247"/>
      <c r="R6" s="247"/>
    </row>
    <row r="7" spans="1:18" s="3" customFormat="1" ht="19.5" customHeight="1">
      <c r="A7" s="254"/>
      <c r="B7" s="254"/>
      <c r="C7" s="244"/>
      <c r="D7" s="27" t="s">
        <v>17</v>
      </c>
      <c r="E7" s="256"/>
      <c r="F7" s="244"/>
      <c r="G7" s="97" t="s">
        <v>180</v>
      </c>
      <c r="H7" s="97" t="s">
        <v>181</v>
      </c>
      <c r="I7" s="97" t="s">
        <v>182</v>
      </c>
      <c r="J7" s="97" t="s">
        <v>183</v>
      </c>
      <c r="K7" s="97" t="s">
        <v>184</v>
      </c>
      <c r="L7" s="97" t="s">
        <v>185</v>
      </c>
      <c r="M7" s="97" t="s">
        <v>186</v>
      </c>
      <c r="N7" s="97" t="s">
        <v>187</v>
      </c>
      <c r="O7" s="97" t="s">
        <v>188</v>
      </c>
      <c r="P7" s="97" t="s">
        <v>189</v>
      </c>
      <c r="Q7" s="97" t="s">
        <v>190</v>
      </c>
      <c r="R7" s="97" t="s">
        <v>191</v>
      </c>
    </row>
    <row r="8" spans="1:18" s="3" customFormat="1" ht="42" customHeight="1">
      <c r="A8" s="169">
        <v>1</v>
      </c>
      <c r="B8" s="223" t="s">
        <v>319</v>
      </c>
      <c r="C8" s="224" t="s">
        <v>320</v>
      </c>
      <c r="D8" s="96">
        <v>280000</v>
      </c>
      <c r="E8" s="220" t="s">
        <v>309</v>
      </c>
      <c r="F8" s="219" t="s">
        <v>303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</row>
    <row r="9" spans="1:18" s="3" customFormat="1" ht="41.25" customHeight="1">
      <c r="A9" s="264">
        <v>2</v>
      </c>
      <c r="B9" s="266" t="s">
        <v>151</v>
      </c>
      <c r="C9" s="115" t="s">
        <v>317</v>
      </c>
      <c r="D9" s="104">
        <v>90000</v>
      </c>
      <c r="E9" s="138" t="s">
        <v>310</v>
      </c>
      <c r="F9" s="106" t="s">
        <v>303</v>
      </c>
      <c r="G9" s="98"/>
      <c r="H9" s="98"/>
      <c r="I9" s="98"/>
      <c r="J9" s="98"/>
      <c r="K9" s="99"/>
      <c r="L9" s="99"/>
      <c r="M9" s="99"/>
      <c r="N9" s="99"/>
      <c r="O9" s="99"/>
      <c r="P9" s="99"/>
      <c r="Q9" s="99"/>
      <c r="R9" s="99"/>
    </row>
    <row r="10" spans="1:18" s="3" customFormat="1" ht="39.75" customHeight="1">
      <c r="A10" s="265"/>
      <c r="B10" s="267"/>
      <c r="C10" s="115" t="s">
        <v>318</v>
      </c>
      <c r="D10" s="104">
        <v>500000</v>
      </c>
      <c r="E10" s="138" t="s">
        <v>316</v>
      </c>
      <c r="F10" s="106" t="s">
        <v>303</v>
      </c>
      <c r="G10" s="98"/>
      <c r="H10" s="98"/>
      <c r="I10" s="98"/>
      <c r="J10" s="98"/>
      <c r="K10" s="99"/>
      <c r="L10" s="99"/>
      <c r="M10" s="99"/>
      <c r="N10" s="99"/>
      <c r="O10" s="99"/>
      <c r="P10" s="99"/>
      <c r="Q10" s="99"/>
      <c r="R10" s="99"/>
    </row>
    <row r="11" spans="1:6" ht="21.75" customHeight="1">
      <c r="A11" s="81"/>
      <c r="B11" s="82" t="s">
        <v>59</v>
      </c>
      <c r="C11" s="83"/>
      <c r="D11" s="84"/>
      <c r="E11" s="83"/>
      <c r="F11" s="84"/>
    </row>
    <row r="12" spans="1:18" ht="21.75" customHeight="1">
      <c r="A12" s="260" t="s">
        <v>15</v>
      </c>
      <c r="B12" s="262" t="s">
        <v>16</v>
      </c>
      <c r="C12" s="263" t="s">
        <v>6</v>
      </c>
      <c r="D12" s="116" t="s">
        <v>13</v>
      </c>
      <c r="E12" s="243" t="s">
        <v>150</v>
      </c>
      <c r="F12" s="251" t="s">
        <v>5</v>
      </c>
      <c r="G12" s="247" t="str">
        <f>G6</f>
        <v> พ.ศ.2559</v>
      </c>
      <c r="H12" s="247"/>
      <c r="I12" s="247"/>
      <c r="J12" s="247" t="str">
        <f>J6</f>
        <v>พ.ศ.2560</v>
      </c>
      <c r="K12" s="247"/>
      <c r="L12" s="247"/>
      <c r="M12" s="247"/>
      <c r="N12" s="247"/>
      <c r="O12" s="247"/>
      <c r="P12" s="247"/>
      <c r="Q12" s="247"/>
      <c r="R12" s="247"/>
    </row>
    <row r="13" spans="1:18" ht="21.75" customHeight="1">
      <c r="A13" s="261"/>
      <c r="B13" s="261"/>
      <c r="C13" s="252"/>
      <c r="D13" s="117" t="s">
        <v>17</v>
      </c>
      <c r="E13" s="248"/>
      <c r="F13" s="252"/>
      <c r="G13" s="97" t="s">
        <v>180</v>
      </c>
      <c r="H13" s="97" t="s">
        <v>181</v>
      </c>
      <c r="I13" s="97" t="s">
        <v>182</v>
      </c>
      <c r="J13" s="97" t="s">
        <v>183</v>
      </c>
      <c r="K13" s="97" t="s">
        <v>184</v>
      </c>
      <c r="L13" s="97" t="s">
        <v>185</v>
      </c>
      <c r="M13" s="97" t="s">
        <v>186</v>
      </c>
      <c r="N13" s="97" t="s">
        <v>187</v>
      </c>
      <c r="O13" s="97" t="s">
        <v>188</v>
      </c>
      <c r="P13" s="97" t="s">
        <v>189</v>
      </c>
      <c r="Q13" s="97" t="s">
        <v>190</v>
      </c>
      <c r="R13" s="97" t="s">
        <v>191</v>
      </c>
    </row>
    <row r="14" spans="1:18" ht="34.5">
      <c r="A14" s="257">
        <v>1</v>
      </c>
      <c r="B14" s="258" t="s">
        <v>152</v>
      </c>
      <c r="C14" s="118" t="s">
        <v>328</v>
      </c>
      <c r="D14" s="119">
        <v>500000</v>
      </c>
      <c r="E14" s="149" t="s">
        <v>329</v>
      </c>
      <c r="F14" s="120" t="s">
        <v>303</v>
      </c>
      <c r="G14" s="98"/>
      <c r="H14" s="98"/>
      <c r="I14" s="98"/>
      <c r="J14" s="98"/>
      <c r="K14" s="99"/>
      <c r="L14" s="99"/>
      <c r="M14" s="99"/>
      <c r="N14" s="99"/>
      <c r="O14" s="99"/>
      <c r="P14" s="99"/>
      <c r="Q14" s="99"/>
      <c r="R14" s="99"/>
    </row>
    <row r="15" spans="1:18" ht="34.5">
      <c r="A15" s="257"/>
      <c r="B15" s="259"/>
      <c r="C15" s="118" t="s">
        <v>324</v>
      </c>
      <c r="D15" s="119">
        <v>500001</v>
      </c>
      <c r="E15" s="149" t="s">
        <v>323</v>
      </c>
      <c r="F15" s="120" t="s">
        <v>303</v>
      </c>
      <c r="G15" s="98"/>
      <c r="H15" s="98"/>
      <c r="I15" s="98"/>
      <c r="J15" s="98"/>
      <c r="K15" s="99"/>
      <c r="L15" s="99"/>
      <c r="M15" s="99"/>
      <c r="N15" s="99"/>
      <c r="O15" s="99"/>
      <c r="P15" s="99"/>
      <c r="Q15" s="99"/>
      <c r="R15" s="99"/>
    </row>
    <row r="16" spans="1:18" ht="34.5">
      <c r="A16" s="257"/>
      <c r="B16" s="259"/>
      <c r="C16" s="118" t="s">
        <v>325</v>
      </c>
      <c r="D16" s="119">
        <v>2000000</v>
      </c>
      <c r="E16" s="149" t="s">
        <v>326</v>
      </c>
      <c r="F16" s="120" t="s">
        <v>303</v>
      </c>
      <c r="G16" s="98"/>
      <c r="H16" s="98"/>
      <c r="I16" s="98"/>
      <c r="J16" s="98"/>
      <c r="K16" s="99"/>
      <c r="L16" s="99"/>
      <c r="M16" s="99"/>
      <c r="N16" s="99"/>
      <c r="O16" s="99"/>
      <c r="P16" s="99"/>
      <c r="Q16" s="99"/>
      <c r="R16" s="99"/>
    </row>
    <row r="17" spans="1:18" ht="21.75">
      <c r="A17" s="257"/>
      <c r="B17" s="259"/>
      <c r="C17" s="118" t="s">
        <v>327</v>
      </c>
      <c r="D17" s="119">
        <v>150000</v>
      </c>
      <c r="E17" s="149" t="s">
        <v>326</v>
      </c>
      <c r="F17" s="120" t="s">
        <v>303</v>
      </c>
      <c r="G17" s="98"/>
      <c r="H17" s="98"/>
      <c r="I17" s="98"/>
      <c r="J17" s="98"/>
      <c r="K17" s="99"/>
      <c r="L17" s="99"/>
      <c r="M17" s="99"/>
      <c r="N17" s="99"/>
      <c r="O17" s="99"/>
      <c r="P17" s="99"/>
      <c r="Q17" s="99"/>
      <c r="R17" s="99"/>
    </row>
    <row r="18" spans="1:18" ht="34.5">
      <c r="A18" s="121">
        <v>2</v>
      </c>
      <c r="B18" s="122" t="s">
        <v>104</v>
      </c>
      <c r="C18" s="118" t="s">
        <v>105</v>
      </c>
      <c r="D18" s="119">
        <v>870000</v>
      </c>
      <c r="E18" s="149" t="s">
        <v>211</v>
      </c>
      <c r="F18" s="120" t="s">
        <v>26</v>
      </c>
      <c r="G18" s="98"/>
      <c r="H18" s="98"/>
      <c r="I18" s="98"/>
      <c r="J18" s="98"/>
      <c r="K18" s="99"/>
      <c r="L18" s="99"/>
      <c r="M18" s="99"/>
      <c r="N18" s="99"/>
      <c r="O18" s="99"/>
      <c r="P18" s="99"/>
      <c r="Q18" s="99"/>
      <c r="R18" s="99"/>
    </row>
    <row r="19" spans="3:5" ht="21" customHeight="1">
      <c r="C19" s="193"/>
      <c r="E19" s="150"/>
    </row>
    <row r="20" spans="3:5" ht="21" customHeight="1">
      <c r="C20" s="193"/>
      <c r="E20" s="150"/>
    </row>
    <row r="21" spans="1:18" ht="21.75" customHeight="1">
      <c r="A21" s="250">
        <v>7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</row>
  </sheetData>
  <sheetProtection/>
  <mergeCells count="19">
    <mergeCell ref="B14:B17"/>
    <mergeCell ref="J6:R6"/>
    <mergeCell ref="G6:I6"/>
    <mergeCell ref="A12:A13"/>
    <mergeCell ref="B12:B13"/>
    <mergeCell ref="C12:C13"/>
    <mergeCell ref="E12:E13"/>
    <mergeCell ref="A9:A10"/>
    <mergeCell ref="B9:B10"/>
    <mergeCell ref="A21:R21"/>
    <mergeCell ref="F12:F13"/>
    <mergeCell ref="F6:F7"/>
    <mergeCell ref="A6:A7"/>
    <mergeCell ref="B6:B7"/>
    <mergeCell ref="C6:C7"/>
    <mergeCell ref="E6:E7"/>
    <mergeCell ref="G12:I12"/>
    <mergeCell ref="J12:R12"/>
    <mergeCell ref="A14:A17"/>
  </mergeCells>
  <printOptions horizontalCentered="1"/>
  <pageMargins left="0.2362204724409449" right="0.2362204724409449" top="0.2755905511811024" bottom="0.11811023622047245" header="0.31496062992125984" footer="0.2362204724409449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1"/>
  <sheetViews>
    <sheetView view="pageBreakPreview" zoomScale="98" zoomScaleNormal="90" zoomScaleSheetLayoutView="98" zoomScalePageLayoutView="0" workbookViewId="0" topLeftCell="A1">
      <selection activeCell="F27" sqref="F27"/>
    </sheetView>
  </sheetViews>
  <sheetFormatPr defaultColWidth="9.140625" defaultRowHeight="21.75" customHeight="1"/>
  <cols>
    <col min="1" max="1" width="4.00390625" style="46" customWidth="1"/>
    <col min="2" max="2" width="22.8515625" style="47" customWidth="1"/>
    <col min="3" max="3" width="31.7109375" style="48" customWidth="1"/>
    <col min="4" max="4" width="10.28125" style="46" customWidth="1"/>
    <col min="5" max="5" width="16.28125" style="48" customWidth="1"/>
    <col min="6" max="6" width="18.0039062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4" t="s">
        <v>60</v>
      </c>
      <c r="B1" s="25"/>
      <c r="C1" s="31"/>
      <c r="D1" s="30"/>
      <c r="E1" s="31"/>
      <c r="F1" s="30"/>
    </row>
    <row r="2" spans="1:6" s="8" customFormat="1" ht="21.75" customHeight="1">
      <c r="A2" s="24"/>
      <c r="B2" s="23" t="s">
        <v>194</v>
      </c>
      <c r="C2" s="23"/>
      <c r="D2" s="23"/>
      <c r="E2" s="23"/>
      <c r="F2" s="18"/>
    </row>
    <row r="3" spans="1:6" s="8" customFormat="1" ht="21.75" customHeight="1">
      <c r="A3" s="24"/>
      <c r="B3" s="239" t="s">
        <v>197</v>
      </c>
      <c r="C3" s="239"/>
      <c r="D3" s="239"/>
      <c r="E3" s="239"/>
      <c r="F3" s="239"/>
    </row>
    <row r="4" spans="1:6" s="3" customFormat="1" ht="21.75" customHeight="1">
      <c r="A4" s="18"/>
      <c r="B4" s="26" t="s">
        <v>61</v>
      </c>
      <c r="C4" s="36"/>
      <c r="D4" s="34"/>
      <c r="E4" s="36"/>
      <c r="F4" s="34"/>
    </row>
    <row r="5" spans="1:6" s="3" customFormat="1" ht="21.75" customHeight="1">
      <c r="A5" s="18"/>
      <c r="B5" s="225" t="s">
        <v>196</v>
      </c>
      <c r="C5" s="36"/>
      <c r="D5" s="34"/>
      <c r="E5" s="36"/>
      <c r="F5" s="34"/>
    </row>
    <row r="6" spans="1:6" s="17" customFormat="1" ht="27.75" customHeight="1">
      <c r="A6" s="18"/>
      <c r="B6" s="26" t="s">
        <v>62</v>
      </c>
      <c r="C6" s="36"/>
      <c r="D6" s="34"/>
      <c r="E6" s="36"/>
      <c r="F6" s="34"/>
    </row>
    <row r="7" spans="1:18" s="17" customFormat="1" ht="21.75">
      <c r="A7" s="253" t="s">
        <v>15</v>
      </c>
      <c r="B7" s="255" t="s">
        <v>16</v>
      </c>
      <c r="C7" s="243" t="s">
        <v>6</v>
      </c>
      <c r="D7" s="109" t="s">
        <v>13</v>
      </c>
      <c r="E7" s="243" t="s">
        <v>150</v>
      </c>
      <c r="F7" s="246" t="s">
        <v>5</v>
      </c>
      <c r="G7" s="247" t="str">
        <f>'ยุทธ1.1-1.2'!G8:I8</f>
        <v> พ.ศ.2559</v>
      </c>
      <c r="H7" s="247"/>
      <c r="I7" s="247"/>
      <c r="J7" s="247" t="str">
        <f>'ยุทธ1.1-1.2'!J8:R8</f>
        <v>พ.ศ.2560</v>
      </c>
      <c r="K7" s="247"/>
      <c r="L7" s="247"/>
      <c r="M7" s="247"/>
      <c r="N7" s="247"/>
      <c r="O7" s="247"/>
      <c r="P7" s="247"/>
      <c r="Q7" s="247"/>
      <c r="R7" s="247"/>
    </row>
    <row r="8" spans="1:18" s="17" customFormat="1" ht="21.75">
      <c r="A8" s="269"/>
      <c r="B8" s="269"/>
      <c r="C8" s="245"/>
      <c r="D8" s="96" t="s">
        <v>17</v>
      </c>
      <c r="E8" s="248"/>
      <c r="F8" s="245"/>
      <c r="G8" s="97" t="s">
        <v>180</v>
      </c>
      <c r="H8" s="97" t="s">
        <v>181</v>
      </c>
      <c r="I8" s="97" t="s">
        <v>182</v>
      </c>
      <c r="J8" s="97" t="s">
        <v>183</v>
      </c>
      <c r="K8" s="97" t="s">
        <v>184</v>
      </c>
      <c r="L8" s="97" t="s">
        <v>185</v>
      </c>
      <c r="M8" s="97" t="s">
        <v>186</v>
      </c>
      <c r="N8" s="97" t="s">
        <v>187</v>
      </c>
      <c r="O8" s="97" t="s">
        <v>188</v>
      </c>
      <c r="P8" s="97" t="s">
        <v>189</v>
      </c>
      <c r="Q8" s="97" t="s">
        <v>190</v>
      </c>
      <c r="R8" s="97" t="s">
        <v>191</v>
      </c>
    </row>
    <row r="9" spans="1:18" s="17" customFormat="1" ht="75">
      <c r="A9" s="124">
        <v>1</v>
      </c>
      <c r="B9" s="107" t="s">
        <v>70</v>
      </c>
      <c r="C9" s="103" t="s">
        <v>146</v>
      </c>
      <c r="D9" s="104">
        <v>30000</v>
      </c>
      <c r="E9" s="148" t="s">
        <v>213</v>
      </c>
      <c r="F9" s="106" t="s">
        <v>212</v>
      </c>
      <c r="G9" s="98"/>
      <c r="H9" s="98"/>
      <c r="I9" s="98"/>
      <c r="J9" s="98"/>
      <c r="K9" s="99"/>
      <c r="L9" s="99"/>
      <c r="M9" s="99"/>
      <c r="N9" s="99"/>
      <c r="O9" s="99"/>
      <c r="P9" s="99"/>
      <c r="Q9" s="99"/>
      <c r="R9" s="99"/>
    </row>
    <row r="10" spans="1:18" s="17" customFormat="1" ht="21.75">
      <c r="A10" s="85"/>
      <c r="B10" s="78"/>
      <c r="C10" s="41"/>
      <c r="D10" s="42"/>
      <c r="E10" s="41"/>
      <c r="F10" s="43"/>
      <c r="G10" s="125"/>
      <c r="H10" s="125"/>
      <c r="I10" s="125"/>
      <c r="J10" s="125"/>
      <c r="K10" s="126"/>
      <c r="L10" s="126"/>
      <c r="M10" s="126"/>
      <c r="N10" s="126"/>
      <c r="O10" s="126"/>
      <c r="P10" s="126"/>
      <c r="Q10" s="126"/>
      <c r="R10" s="126"/>
    </row>
    <row r="11" ht="21.75" customHeight="1">
      <c r="B11" s="26" t="s">
        <v>63</v>
      </c>
    </row>
    <row r="12" ht="21.75" customHeight="1">
      <c r="B12" s="30" t="s">
        <v>196</v>
      </c>
    </row>
    <row r="13" ht="21.75" customHeight="1">
      <c r="B13" s="79" t="s">
        <v>198</v>
      </c>
    </row>
    <row r="14" ht="21.75" customHeight="1">
      <c r="B14" s="30" t="s">
        <v>196</v>
      </c>
    </row>
    <row r="16" spans="1:6" ht="21.75" customHeight="1">
      <c r="A16" s="6"/>
      <c r="B16" s="6"/>
      <c r="C16" s="6"/>
      <c r="D16" s="6"/>
      <c r="E16" s="6"/>
      <c r="F16" s="6"/>
    </row>
    <row r="21" spans="1:18" ht="21.75" customHeight="1">
      <c r="A21" s="268">
        <v>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</row>
  </sheetData>
  <sheetProtection/>
  <mergeCells count="9">
    <mergeCell ref="B3:F3"/>
    <mergeCell ref="A21:R21"/>
    <mergeCell ref="G7:I7"/>
    <mergeCell ref="J7:R7"/>
    <mergeCell ref="F7:F8"/>
    <mergeCell ref="A7:A8"/>
    <mergeCell ref="B7:B8"/>
    <mergeCell ref="C7:C8"/>
    <mergeCell ref="E7:E8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R16"/>
  <sheetViews>
    <sheetView view="pageBreakPreview" zoomScale="98" zoomScaleNormal="90" zoomScaleSheetLayoutView="98" zoomScalePageLayoutView="0" workbookViewId="0" topLeftCell="A1">
      <selection activeCell="C14" sqref="C14"/>
    </sheetView>
  </sheetViews>
  <sheetFormatPr defaultColWidth="9.140625" defaultRowHeight="21.75" customHeight="1"/>
  <cols>
    <col min="1" max="1" width="4.00390625" style="46" customWidth="1"/>
    <col min="2" max="2" width="24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1.5742187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7" width="4.140625" style="6" bestFit="1" customWidth="1"/>
    <col min="18" max="18" width="4.140625" style="6" customWidth="1"/>
    <col min="19" max="16384" width="9.140625" style="6" customWidth="1"/>
  </cols>
  <sheetData>
    <row r="1" spans="1:6" s="8" customFormat="1" ht="21.75" customHeight="1">
      <c r="A1" s="24" t="s">
        <v>64</v>
      </c>
      <c r="B1" s="25"/>
      <c r="C1" s="31"/>
      <c r="D1" s="30"/>
      <c r="E1" s="31"/>
      <c r="F1" s="30"/>
    </row>
    <row r="2" spans="1:6" s="8" customFormat="1" ht="21.75" customHeight="1">
      <c r="A2" s="24"/>
      <c r="B2" s="23" t="s">
        <v>194</v>
      </c>
      <c r="C2" s="23"/>
      <c r="D2" s="23"/>
      <c r="E2" s="23"/>
      <c r="F2" s="18"/>
    </row>
    <row r="3" spans="1:6" s="8" customFormat="1" ht="21.75" customHeight="1">
      <c r="A3" s="24"/>
      <c r="B3" s="239" t="s">
        <v>197</v>
      </c>
      <c r="C3" s="239"/>
      <c r="D3" s="239"/>
      <c r="E3" s="239"/>
      <c r="F3" s="239"/>
    </row>
    <row r="4" spans="1:6" s="8" customFormat="1" ht="21.75" customHeight="1">
      <c r="A4" s="24"/>
      <c r="B4" s="239" t="s">
        <v>199</v>
      </c>
      <c r="C4" s="239"/>
      <c r="D4" s="239"/>
      <c r="E4" s="239"/>
      <c r="F4" s="108"/>
    </row>
    <row r="5" spans="1:6" s="3" customFormat="1" ht="21.75" customHeight="1">
      <c r="A5" s="18"/>
      <c r="B5" s="26" t="s">
        <v>65</v>
      </c>
      <c r="C5" s="36"/>
      <c r="D5" s="34"/>
      <c r="E5" s="36"/>
      <c r="F5" s="34"/>
    </row>
    <row r="6" spans="1:18" s="3" customFormat="1" ht="19.5" customHeight="1">
      <c r="A6" s="253" t="s">
        <v>15</v>
      </c>
      <c r="B6" s="255" t="s">
        <v>16</v>
      </c>
      <c r="C6" s="243" t="s">
        <v>6</v>
      </c>
      <c r="D6" s="109" t="s">
        <v>13</v>
      </c>
      <c r="E6" s="243" t="s">
        <v>150</v>
      </c>
      <c r="F6" s="246" t="s">
        <v>5</v>
      </c>
      <c r="G6" s="247" t="str">
        <f>'ยุทธ1.1-1.2'!G8:I8</f>
        <v> พ.ศ.2559</v>
      </c>
      <c r="H6" s="247"/>
      <c r="I6" s="247"/>
      <c r="J6" s="247" t="str">
        <f>'ยุทธ1.1-1.2'!J8:R8</f>
        <v>พ.ศ.2560</v>
      </c>
      <c r="K6" s="247"/>
      <c r="L6" s="247"/>
      <c r="M6" s="247"/>
      <c r="N6" s="247"/>
      <c r="O6" s="247"/>
      <c r="P6" s="247"/>
      <c r="Q6" s="247"/>
      <c r="R6" s="247"/>
    </row>
    <row r="7" spans="1:18" s="3" customFormat="1" ht="21.75">
      <c r="A7" s="269"/>
      <c r="B7" s="269"/>
      <c r="C7" s="245"/>
      <c r="D7" s="96" t="s">
        <v>17</v>
      </c>
      <c r="E7" s="248"/>
      <c r="F7" s="245"/>
      <c r="G7" s="97" t="s">
        <v>180</v>
      </c>
      <c r="H7" s="97" t="s">
        <v>181</v>
      </c>
      <c r="I7" s="97" t="s">
        <v>182</v>
      </c>
      <c r="J7" s="97" t="s">
        <v>183</v>
      </c>
      <c r="K7" s="97" t="s">
        <v>184</v>
      </c>
      <c r="L7" s="97" t="s">
        <v>185</v>
      </c>
      <c r="M7" s="97" t="s">
        <v>186</v>
      </c>
      <c r="N7" s="97" t="s">
        <v>187</v>
      </c>
      <c r="O7" s="97" t="s">
        <v>188</v>
      </c>
      <c r="P7" s="97" t="s">
        <v>189</v>
      </c>
      <c r="Q7" s="97" t="s">
        <v>190</v>
      </c>
      <c r="R7" s="97" t="s">
        <v>191</v>
      </c>
    </row>
    <row r="8" spans="1:18" s="3" customFormat="1" ht="37.5">
      <c r="A8" s="124">
        <v>1</v>
      </c>
      <c r="B8" s="107" t="s">
        <v>330</v>
      </c>
      <c r="C8" s="103" t="s">
        <v>331</v>
      </c>
      <c r="D8" s="104">
        <v>20000</v>
      </c>
      <c r="E8" s="148" t="s">
        <v>196</v>
      </c>
      <c r="F8" s="106" t="s">
        <v>19</v>
      </c>
      <c r="G8" s="98"/>
      <c r="H8" s="98"/>
      <c r="I8" s="98"/>
      <c r="J8" s="98"/>
      <c r="K8" s="99"/>
      <c r="L8" s="99"/>
      <c r="M8" s="99"/>
      <c r="N8" s="99"/>
      <c r="O8" s="99"/>
      <c r="P8" s="99"/>
      <c r="Q8" s="99"/>
      <c r="R8" s="99"/>
    </row>
    <row r="9" spans="1:18" s="3" customFormat="1" ht="68.25" customHeight="1">
      <c r="A9" s="124">
        <v>2</v>
      </c>
      <c r="B9" s="107" t="s">
        <v>71</v>
      </c>
      <c r="C9" s="103" t="s">
        <v>72</v>
      </c>
      <c r="D9" s="104">
        <v>20000</v>
      </c>
      <c r="E9" s="148" t="s">
        <v>196</v>
      </c>
      <c r="F9" s="106" t="s">
        <v>19</v>
      </c>
      <c r="G9" s="98"/>
      <c r="H9" s="98"/>
      <c r="I9" s="98"/>
      <c r="J9" s="98"/>
      <c r="K9" s="99"/>
      <c r="L9" s="99"/>
      <c r="M9" s="99"/>
      <c r="N9" s="99"/>
      <c r="O9" s="99"/>
      <c r="P9" s="99"/>
      <c r="Q9" s="99"/>
      <c r="R9" s="99"/>
    </row>
    <row r="10" spans="1:18" s="3" customFormat="1" ht="68.25" customHeight="1">
      <c r="A10" s="124">
        <v>3</v>
      </c>
      <c r="B10" s="107" t="s">
        <v>332</v>
      </c>
      <c r="C10" s="226" t="s">
        <v>334</v>
      </c>
      <c r="D10" s="104">
        <v>10000</v>
      </c>
      <c r="E10" s="148" t="s">
        <v>196</v>
      </c>
      <c r="F10" s="106" t="s">
        <v>19</v>
      </c>
      <c r="G10" s="98"/>
      <c r="H10" s="98"/>
      <c r="I10" s="98"/>
      <c r="J10" s="98"/>
      <c r="K10" s="99"/>
      <c r="L10" s="99"/>
      <c r="M10" s="99"/>
      <c r="N10" s="99"/>
      <c r="O10" s="99"/>
      <c r="P10" s="99"/>
      <c r="Q10" s="99"/>
      <c r="R10" s="99"/>
    </row>
    <row r="11" spans="1:18" s="17" customFormat="1" ht="56.25">
      <c r="A11" s="72">
        <v>4</v>
      </c>
      <c r="B11" s="95" t="s">
        <v>31</v>
      </c>
      <c r="C11" s="103" t="s">
        <v>153</v>
      </c>
      <c r="D11" s="127">
        <v>150000</v>
      </c>
      <c r="E11" s="151" t="s">
        <v>215</v>
      </c>
      <c r="F11" s="128" t="s">
        <v>333</v>
      </c>
      <c r="G11" s="98"/>
      <c r="H11" s="98"/>
      <c r="I11" s="146" t="s">
        <v>207</v>
      </c>
      <c r="J11" s="98"/>
      <c r="K11" s="99"/>
      <c r="L11" s="99"/>
      <c r="M11" s="99"/>
      <c r="N11" s="99"/>
      <c r="O11" s="99"/>
      <c r="P11" s="99"/>
      <c r="Q11" s="99"/>
      <c r="R11" s="99"/>
    </row>
    <row r="12" spans="1:18" s="5" customFormat="1" ht="56.25" customHeight="1">
      <c r="A12" s="129"/>
      <c r="B12" s="129"/>
      <c r="C12" s="103" t="s">
        <v>154</v>
      </c>
      <c r="D12" s="127">
        <v>20000</v>
      </c>
      <c r="E12" s="151" t="s">
        <v>215</v>
      </c>
      <c r="F12" s="128" t="s">
        <v>333</v>
      </c>
      <c r="G12" s="98"/>
      <c r="H12" s="98"/>
      <c r="I12" s="98"/>
      <c r="J12" s="98"/>
      <c r="K12" s="99"/>
      <c r="L12" s="99"/>
      <c r="M12" s="99"/>
      <c r="N12" s="99"/>
      <c r="O12" s="99"/>
      <c r="P12" s="99"/>
      <c r="Q12" s="146" t="s">
        <v>207</v>
      </c>
      <c r="R12" s="99"/>
    </row>
    <row r="16" spans="1:18" ht="21.75" customHeight="1">
      <c r="A16" s="268">
        <v>9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</row>
  </sheetData>
  <sheetProtection/>
  <mergeCells count="10">
    <mergeCell ref="F6:F7"/>
    <mergeCell ref="E6:E7"/>
    <mergeCell ref="C6:C7"/>
    <mergeCell ref="B6:B7"/>
    <mergeCell ref="A16:R16"/>
    <mergeCell ref="B3:F3"/>
    <mergeCell ref="B4:E4"/>
    <mergeCell ref="G6:I6"/>
    <mergeCell ref="J6:R6"/>
    <mergeCell ref="A6:A7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R19"/>
  <sheetViews>
    <sheetView view="pageBreakPreview" zoomScale="98" zoomScaleNormal="90" zoomScaleSheetLayoutView="98" zoomScalePageLayoutView="0" workbookViewId="0" topLeftCell="A1">
      <selection activeCell="A14" sqref="A14:F14"/>
    </sheetView>
  </sheetViews>
  <sheetFormatPr defaultColWidth="9.140625" defaultRowHeight="21.75" customHeight="1"/>
  <cols>
    <col min="1" max="1" width="4.00390625" style="46" customWidth="1"/>
    <col min="2" max="2" width="24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1.5742187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4" t="s">
        <v>64</v>
      </c>
      <c r="B1" s="25"/>
      <c r="C1" s="31"/>
      <c r="D1" s="30"/>
      <c r="E1" s="31"/>
      <c r="F1" s="30"/>
    </row>
    <row r="2" spans="1:6" s="3" customFormat="1" ht="21.75" customHeight="1">
      <c r="A2" s="18"/>
      <c r="B2" s="26" t="s">
        <v>66</v>
      </c>
      <c r="C2" s="36"/>
      <c r="D2" s="34"/>
      <c r="E2" s="36"/>
      <c r="F2" s="34"/>
    </row>
    <row r="3" spans="1:18" s="3" customFormat="1" ht="19.5" customHeight="1">
      <c r="A3" s="253" t="s">
        <v>15</v>
      </c>
      <c r="B3" s="255" t="s">
        <v>16</v>
      </c>
      <c r="C3" s="243" t="s">
        <v>6</v>
      </c>
      <c r="D3" s="109" t="s">
        <v>13</v>
      </c>
      <c r="E3" s="243" t="s">
        <v>150</v>
      </c>
      <c r="F3" s="246" t="s">
        <v>5</v>
      </c>
      <c r="G3" s="247" t="str">
        <f>'ยุทธ1.1-1.2'!G8:I8</f>
        <v> พ.ศ.2559</v>
      </c>
      <c r="H3" s="247"/>
      <c r="I3" s="247"/>
      <c r="J3" s="247" t="str">
        <f>'ยุทธ1.1-1.2'!J8:R8</f>
        <v>พ.ศ.2560</v>
      </c>
      <c r="K3" s="247"/>
      <c r="L3" s="247"/>
      <c r="M3" s="247"/>
      <c r="N3" s="247"/>
      <c r="O3" s="247"/>
      <c r="P3" s="247"/>
      <c r="Q3" s="247"/>
      <c r="R3" s="247"/>
    </row>
    <row r="4" spans="1:18" s="3" customFormat="1" ht="21.75">
      <c r="A4" s="269"/>
      <c r="B4" s="269"/>
      <c r="C4" s="245"/>
      <c r="D4" s="96" t="s">
        <v>17</v>
      </c>
      <c r="E4" s="248"/>
      <c r="F4" s="245"/>
      <c r="G4" s="97" t="s">
        <v>180</v>
      </c>
      <c r="H4" s="97" t="s">
        <v>181</v>
      </c>
      <c r="I4" s="97" t="s">
        <v>182</v>
      </c>
      <c r="J4" s="97" t="s">
        <v>183</v>
      </c>
      <c r="K4" s="97" t="s">
        <v>184</v>
      </c>
      <c r="L4" s="97" t="s">
        <v>185</v>
      </c>
      <c r="M4" s="97" t="s">
        <v>186</v>
      </c>
      <c r="N4" s="97" t="s">
        <v>187</v>
      </c>
      <c r="O4" s="97" t="s">
        <v>188</v>
      </c>
      <c r="P4" s="97" t="s">
        <v>189</v>
      </c>
      <c r="Q4" s="97" t="s">
        <v>190</v>
      </c>
      <c r="R4" s="97" t="s">
        <v>191</v>
      </c>
    </row>
    <row r="5" spans="1:18" s="3" customFormat="1" ht="47.25" customHeight="1">
      <c r="A5" s="124">
        <v>1</v>
      </c>
      <c r="B5" s="130" t="s">
        <v>155</v>
      </c>
      <c r="C5" s="131" t="s">
        <v>25</v>
      </c>
      <c r="D5" s="132">
        <v>50000</v>
      </c>
      <c r="E5" s="138" t="s">
        <v>216</v>
      </c>
      <c r="F5" s="134" t="s">
        <v>21</v>
      </c>
      <c r="G5" s="98"/>
      <c r="H5" s="98"/>
      <c r="I5" s="98"/>
      <c r="J5" s="98"/>
      <c r="K5" s="99"/>
      <c r="L5" s="99"/>
      <c r="M5" s="99"/>
      <c r="N5" s="99"/>
      <c r="O5" s="99"/>
      <c r="P5" s="99"/>
      <c r="Q5" s="99"/>
      <c r="R5" s="99"/>
    </row>
    <row r="6" spans="1:18" s="3" customFormat="1" ht="56.25">
      <c r="A6" s="270">
        <v>2</v>
      </c>
      <c r="B6" s="266" t="s">
        <v>156</v>
      </c>
      <c r="C6" s="115" t="s">
        <v>22</v>
      </c>
      <c r="D6" s="132">
        <v>100000</v>
      </c>
      <c r="E6" s="138" t="s">
        <v>217</v>
      </c>
      <c r="F6" s="134" t="s">
        <v>24</v>
      </c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</row>
    <row r="7" spans="1:18" s="3" customFormat="1" ht="44.25" customHeight="1">
      <c r="A7" s="271"/>
      <c r="B7" s="267"/>
      <c r="C7" s="115" t="s">
        <v>335</v>
      </c>
      <c r="D7" s="132">
        <v>200000</v>
      </c>
      <c r="E7" s="138" t="s">
        <v>337</v>
      </c>
      <c r="F7" s="134" t="s">
        <v>24</v>
      </c>
      <c r="G7" s="98"/>
      <c r="H7" s="98"/>
      <c r="I7" s="98"/>
      <c r="J7" s="98"/>
      <c r="K7" s="99"/>
      <c r="L7" s="99"/>
      <c r="M7" s="99"/>
      <c r="N7" s="99"/>
      <c r="O7" s="99"/>
      <c r="P7" s="99"/>
      <c r="Q7" s="99"/>
      <c r="R7" s="99"/>
    </row>
    <row r="8" spans="1:18" s="17" customFormat="1" ht="37.5">
      <c r="A8" s="227">
        <v>4</v>
      </c>
      <c r="B8" s="33" t="s">
        <v>268</v>
      </c>
      <c r="C8" s="103" t="s">
        <v>336</v>
      </c>
      <c r="D8" s="104">
        <v>250000</v>
      </c>
      <c r="E8" s="148" t="s">
        <v>266</v>
      </c>
      <c r="F8" s="106" t="s">
        <v>19</v>
      </c>
      <c r="G8" s="98"/>
      <c r="H8" s="98"/>
      <c r="I8" s="98"/>
      <c r="J8" s="98"/>
      <c r="K8" s="99"/>
      <c r="L8" s="99"/>
      <c r="M8" s="99"/>
      <c r="N8" s="99"/>
      <c r="O8" s="99"/>
      <c r="P8" s="99"/>
      <c r="Q8" s="99"/>
      <c r="R8" s="99"/>
    </row>
    <row r="9" spans="1:18" ht="37.5">
      <c r="A9" s="114">
        <v>4</v>
      </c>
      <c r="B9" s="107" t="s">
        <v>157</v>
      </c>
      <c r="C9" s="103" t="s">
        <v>103</v>
      </c>
      <c r="D9" s="104">
        <v>528355</v>
      </c>
      <c r="E9" s="148" t="s">
        <v>218</v>
      </c>
      <c r="F9" s="106" t="s">
        <v>19</v>
      </c>
      <c r="G9" s="98"/>
      <c r="H9" s="98"/>
      <c r="I9" s="98"/>
      <c r="J9" s="98"/>
      <c r="K9" s="99"/>
      <c r="L9" s="99"/>
      <c r="M9" s="99"/>
      <c r="N9" s="99"/>
      <c r="O9" s="99"/>
      <c r="P9" s="99"/>
      <c r="Q9" s="99"/>
      <c r="R9" s="99"/>
    </row>
    <row r="10" spans="1:6" ht="21.75">
      <c r="A10" s="80"/>
      <c r="B10" s="78"/>
      <c r="C10" s="41"/>
      <c r="D10" s="42"/>
      <c r="E10" s="41"/>
      <c r="F10" s="43"/>
    </row>
    <row r="11" spans="1:6" ht="21.75">
      <c r="A11" s="80"/>
      <c r="B11" s="78"/>
      <c r="C11" s="41"/>
      <c r="D11" s="42"/>
      <c r="E11" s="41"/>
      <c r="F11" s="43"/>
    </row>
    <row r="12" spans="1:6" ht="21.75">
      <c r="A12" s="80"/>
      <c r="B12" s="78"/>
      <c r="C12" s="41"/>
      <c r="D12" s="42"/>
      <c r="E12" s="41"/>
      <c r="F12" s="43"/>
    </row>
    <row r="13" spans="1:6" ht="21.75">
      <c r="A13" s="80"/>
      <c r="B13" s="78"/>
      <c r="C13" s="41"/>
      <c r="D13" s="42"/>
      <c r="E13" s="41"/>
      <c r="F13" s="43"/>
    </row>
    <row r="14" spans="1:6" ht="21.75" customHeight="1">
      <c r="A14" s="250"/>
      <c r="B14" s="250"/>
      <c r="C14" s="250"/>
      <c r="D14" s="250"/>
      <c r="E14" s="250"/>
      <c r="F14" s="250"/>
    </row>
    <row r="19" spans="1:18" ht="21.75" customHeight="1">
      <c r="A19" s="268">
        <v>10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</row>
  </sheetData>
  <sheetProtection/>
  <mergeCells count="11">
    <mergeCell ref="B3:B4"/>
    <mergeCell ref="C3:C4"/>
    <mergeCell ref="E3:E4"/>
    <mergeCell ref="A6:A7"/>
    <mergeCell ref="B6:B7"/>
    <mergeCell ref="A19:R19"/>
    <mergeCell ref="G3:I3"/>
    <mergeCell ref="J3:R3"/>
    <mergeCell ref="A14:F14"/>
    <mergeCell ref="F3:F4"/>
    <mergeCell ref="A3:A4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R15"/>
  <sheetViews>
    <sheetView view="pageBreakPreview" zoomScale="98" zoomScaleNormal="90" zoomScaleSheetLayoutView="98" zoomScalePageLayoutView="0" workbookViewId="0" topLeftCell="A1">
      <selection activeCell="B7" sqref="B7"/>
    </sheetView>
  </sheetViews>
  <sheetFormatPr defaultColWidth="9.140625" defaultRowHeight="21.75" customHeight="1"/>
  <cols>
    <col min="1" max="1" width="4.00390625" style="46" customWidth="1"/>
    <col min="2" max="2" width="24.8515625" style="47" customWidth="1"/>
    <col min="3" max="3" width="31.7109375" style="48" customWidth="1"/>
    <col min="4" max="4" width="10.28125" style="46" customWidth="1"/>
    <col min="5" max="5" width="14.00390625" style="48" bestFit="1" customWidth="1"/>
    <col min="6" max="6" width="11.57421875" style="46" customWidth="1"/>
    <col min="7" max="7" width="4.140625" style="6" bestFit="1" customWidth="1"/>
    <col min="8" max="8" width="4.28125" style="6" bestFit="1" customWidth="1"/>
    <col min="9" max="9" width="4.00390625" style="6" bestFit="1" customWidth="1"/>
    <col min="10" max="10" width="4.140625" style="6" bestFit="1" customWidth="1"/>
    <col min="11" max="11" width="4.28125" style="6" bestFit="1" customWidth="1"/>
    <col min="12" max="12" width="4.140625" style="6" bestFit="1" customWidth="1"/>
    <col min="13" max="13" width="4.7109375" style="6" bestFit="1" customWidth="1"/>
    <col min="14" max="14" width="4.28125" style="6" bestFit="1" customWidth="1"/>
    <col min="15" max="18" width="4.140625" style="6" bestFit="1" customWidth="1"/>
    <col min="19" max="16384" width="9.140625" style="6" customWidth="1"/>
  </cols>
  <sheetData>
    <row r="1" spans="1:6" s="8" customFormat="1" ht="21.75" customHeight="1">
      <c r="A1" s="24" t="s">
        <v>64</v>
      </c>
      <c r="B1" s="25"/>
      <c r="C1" s="31"/>
      <c r="D1" s="30"/>
      <c r="E1" s="31"/>
      <c r="F1" s="30"/>
    </row>
    <row r="2" spans="1:6" s="3" customFormat="1" ht="21.75" customHeight="1">
      <c r="A2" s="18"/>
      <c r="B2" s="26" t="s">
        <v>67</v>
      </c>
      <c r="C2" s="36"/>
      <c r="D2" s="34"/>
      <c r="E2" s="36"/>
      <c r="F2" s="34"/>
    </row>
    <row r="3" spans="1:18" s="3" customFormat="1" ht="19.5" customHeight="1">
      <c r="A3" s="253" t="s">
        <v>15</v>
      </c>
      <c r="B3" s="255" t="s">
        <v>16</v>
      </c>
      <c r="C3" s="243" t="s">
        <v>6</v>
      </c>
      <c r="D3" s="109" t="s">
        <v>13</v>
      </c>
      <c r="E3" s="243" t="s">
        <v>150</v>
      </c>
      <c r="F3" s="246" t="s">
        <v>5</v>
      </c>
      <c r="G3" s="247" t="str">
        <f>'ยุทธ1.1-1.2'!G8:I8</f>
        <v> พ.ศ.2559</v>
      </c>
      <c r="H3" s="247"/>
      <c r="I3" s="247"/>
      <c r="J3" s="247" t="str">
        <f>'ยุทธ1.1-1.2'!J8:R8</f>
        <v>พ.ศ.2560</v>
      </c>
      <c r="K3" s="247"/>
      <c r="L3" s="247"/>
      <c r="M3" s="247"/>
      <c r="N3" s="247"/>
      <c r="O3" s="247"/>
      <c r="P3" s="247"/>
      <c r="Q3" s="247"/>
      <c r="R3" s="247"/>
    </row>
    <row r="4" spans="1:18" s="3" customFormat="1" ht="21.75">
      <c r="A4" s="269"/>
      <c r="B4" s="269"/>
      <c r="C4" s="245"/>
      <c r="D4" s="96" t="s">
        <v>17</v>
      </c>
      <c r="E4" s="248"/>
      <c r="F4" s="245"/>
      <c r="G4" s="97" t="s">
        <v>180</v>
      </c>
      <c r="H4" s="97" t="s">
        <v>181</v>
      </c>
      <c r="I4" s="97" t="s">
        <v>182</v>
      </c>
      <c r="J4" s="97" t="s">
        <v>183</v>
      </c>
      <c r="K4" s="97" t="s">
        <v>184</v>
      </c>
      <c r="L4" s="97" t="s">
        <v>185</v>
      </c>
      <c r="M4" s="97" t="s">
        <v>186</v>
      </c>
      <c r="N4" s="97" t="s">
        <v>187</v>
      </c>
      <c r="O4" s="97" t="s">
        <v>188</v>
      </c>
      <c r="P4" s="97" t="s">
        <v>189</v>
      </c>
      <c r="Q4" s="97" t="s">
        <v>190</v>
      </c>
      <c r="R4" s="97" t="s">
        <v>191</v>
      </c>
    </row>
    <row r="5" spans="1:18" s="3" customFormat="1" ht="68.25" customHeight="1">
      <c r="A5" s="124">
        <v>1</v>
      </c>
      <c r="B5" s="107" t="s">
        <v>9</v>
      </c>
      <c r="C5" s="103" t="s">
        <v>250</v>
      </c>
      <c r="D5" s="104">
        <v>90000</v>
      </c>
      <c r="E5" s="148" t="s">
        <v>196</v>
      </c>
      <c r="F5" s="106" t="s">
        <v>19</v>
      </c>
      <c r="G5" s="146" t="s">
        <v>207</v>
      </c>
      <c r="H5" s="146" t="s">
        <v>207</v>
      </c>
      <c r="I5" s="146" t="s">
        <v>207</v>
      </c>
      <c r="J5" s="146" t="s">
        <v>207</v>
      </c>
      <c r="K5" s="146" t="s">
        <v>207</v>
      </c>
      <c r="L5" s="146" t="s">
        <v>207</v>
      </c>
      <c r="M5" s="146" t="s">
        <v>207</v>
      </c>
      <c r="N5" s="146" t="s">
        <v>207</v>
      </c>
      <c r="O5" s="146" t="s">
        <v>207</v>
      </c>
      <c r="P5" s="146" t="s">
        <v>207</v>
      </c>
      <c r="Q5" s="146" t="s">
        <v>207</v>
      </c>
      <c r="R5" s="146" t="s">
        <v>207</v>
      </c>
    </row>
    <row r="6" spans="1:18" s="3" customFormat="1" ht="56.25">
      <c r="A6" s="124">
        <v>2</v>
      </c>
      <c r="B6" s="107" t="s">
        <v>27</v>
      </c>
      <c r="C6" s="175" t="s">
        <v>338</v>
      </c>
      <c r="D6" s="104">
        <v>14464800</v>
      </c>
      <c r="E6" s="148" t="s">
        <v>196</v>
      </c>
      <c r="F6" s="106" t="s">
        <v>19</v>
      </c>
      <c r="G6" s="146" t="s">
        <v>207</v>
      </c>
      <c r="H6" s="146" t="s">
        <v>207</v>
      </c>
      <c r="I6" s="146" t="s">
        <v>207</v>
      </c>
      <c r="J6" s="146" t="s">
        <v>207</v>
      </c>
      <c r="K6" s="146" t="s">
        <v>207</v>
      </c>
      <c r="L6" s="146" t="s">
        <v>207</v>
      </c>
      <c r="M6" s="146" t="s">
        <v>207</v>
      </c>
      <c r="N6" s="146" t="s">
        <v>207</v>
      </c>
      <c r="O6" s="146" t="s">
        <v>207</v>
      </c>
      <c r="P6" s="146" t="s">
        <v>207</v>
      </c>
      <c r="Q6" s="146" t="s">
        <v>207</v>
      </c>
      <c r="R6" s="146" t="s">
        <v>207</v>
      </c>
    </row>
    <row r="7" spans="1:18" s="3" customFormat="1" ht="57.75" customHeight="1">
      <c r="A7" s="124">
        <v>3</v>
      </c>
      <c r="B7" s="107" t="s">
        <v>28</v>
      </c>
      <c r="C7" s="103" t="s">
        <v>339</v>
      </c>
      <c r="D7" s="104">
        <v>4132800</v>
      </c>
      <c r="E7" s="148" t="s">
        <v>196</v>
      </c>
      <c r="F7" s="106" t="s">
        <v>19</v>
      </c>
      <c r="G7" s="146" t="s">
        <v>207</v>
      </c>
      <c r="H7" s="146" t="s">
        <v>207</v>
      </c>
      <c r="I7" s="146" t="s">
        <v>207</v>
      </c>
      <c r="J7" s="146" t="s">
        <v>207</v>
      </c>
      <c r="K7" s="146" t="s">
        <v>207</v>
      </c>
      <c r="L7" s="146" t="s">
        <v>207</v>
      </c>
      <c r="M7" s="146" t="s">
        <v>207</v>
      </c>
      <c r="N7" s="146" t="s">
        <v>207</v>
      </c>
      <c r="O7" s="146" t="s">
        <v>207</v>
      </c>
      <c r="P7" s="146" t="s">
        <v>207</v>
      </c>
      <c r="Q7" s="146" t="s">
        <v>207</v>
      </c>
      <c r="R7" s="146" t="s">
        <v>207</v>
      </c>
    </row>
    <row r="8" spans="1:18" s="17" customFormat="1" ht="37.5">
      <c r="A8" s="101">
        <v>4</v>
      </c>
      <c r="B8" s="107" t="s">
        <v>148</v>
      </c>
      <c r="C8" s="103" t="s">
        <v>251</v>
      </c>
      <c r="D8" s="127">
        <v>25000</v>
      </c>
      <c r="E8" s="151" t="s">
        <v>196</v>
      </c>
      <c r="F8" s="128" t="s">
        <v>19</v>
      </c>
      <c r="G8" s="98"/>
      <c r="H8" s="98"/>
      <c r="I8" s="98"/>
      <c r="J8" s="98"/>
      <c r="K8" s="99"/>
      <c r="L8" s="99"/>
      <c r="M8" s="99"/>
      <c r="N8" s="99"/>
      <c r="O8" s="99"/>
      <c r="P8" s="99"/>
      <c r="Q8" s="99"/>
      <c r="R8" s="99"/>
    </row>
    <row r="9" spans="1:18" s="5" customFormat="1" ht="37.5">
      <c r="A9" s="101">
        <v>5</v>
      </c>
      <c r="B9" s="107" t="s">
        <v>141</v>
      </c>
      <c r="C9" s="103" t="s">
        <v>257</v>
      </c>
      <c r="D9" s="127">
        <v>16000</v>
      </c>
      <c r="E9" s="151" t="s">
        <v>196</v>
      </c>
      <c r="F9" s="128" t="s">
        <v>19</v>
      </c>
      <c r="G9" s="98"/>
      <c r="H9" s="98"/>
      <c r="I9" s="98"/>
      <c r="J9" s="98"/>
      <c r="K9" s="99"/>
      <c r="L9" s="99"/>
      <c r="M9" s="99"/>
      <c r="N9" s="99"/>
      <c r="O9" s="99"/>
      <c r="P9" s="99"/>
      <c r="Q9" s="99"/>
      <c r="R9" s="99"/>
    </row>
    <row r="10" spans="1:18" s="3" customFormat="1" ht="75">
      <c r="A10" s="106">
        <v>6</v>
      </c>
      <c r="B10" s="133" t="s">
        <v>29</v>
      </c>
      <c r="C10" s="133" t="s">
        <v>158</v>
      </c>
      <c r="D10" s="104">
        <v>102500</v>
      </c>
      <c r="E10" s="138" t="s">
        <v>196</v>
      </c>
      <c r="F10" s="128" t="s">
        <v>19</v>
      </c>
      <c r="G10" s="98"/>
      <c r="H10" s="98"/>
      <c r="I10" s="98"/>
      <c r="J10" s="98"/>
      <c r="K10" s="99"/>
      <c r="L10" s="99"/>
      <c r="M10" s="99"/>
      <c r="N10" s="99"/>
      <c r="O10" s="99"/>
      <c r="P10" s="99"/>
      <c r="Q10" s="99"/>
      <c r="R10" s="99"/>
    </row>
    <row r="11" spans="1:18" s="3" customFormat="1" ht="21.75">
      <c r="A11" s="43"/>
      <c r="B11" s="203"/>
      <c r="C11" s="203"/>
      <c r="D11" s="42"/>
      <c r="E11" s="204"/>
      <c r="F11" s="205"/>
      <c r="G11" s="125"/>
      <c r="H11" s="125"/>
      <c r="I11" s="125"/>
      <c r="J11" s="125"/>
      <c r="K11" s="126"/>
      <c r="L11" s="126"/>
      <c r="M11" s="126"/>
      <c r="N11" s="126"/>
      <c r="O11" s="126"/>
      <c r="P11" s="126"/>
      <c r="Q11" s="126"/>
      <c r="R11" s="126"/>
    </row>
    <row r="12" spans="1:18" s="3" customFormat="1" ht="21.75">
      <c r="A12" s="43"/>
      <c r="B12" s="203"/>
      <c r="C12" s="203"/>
      <c r="D12" s="42"/>
      <c r="E12" s="204"/>
      <c r="F12" s="205"/>
      <c r="G12" s="125"/>
      <c r="H12" s="125"/>
      <c r="I12" s="125"/>
      <c r="J12" s="125"/>
      <c r="K12" s="126"/>
      <c r="L12" s="126"/>
      <c r="M12" s="126"/>
      <c r="N12" s="126"/>
      <c r="O12" s="126"/>
      <c r="P12" s="126"/>
      <c r="Q12" s="126"/>
      <c r="R12" s="126"/>
    </row>
    <row r="13" spans="1:18" s="3" customFormat="1" ht="21.75">
      <c r="A13" s="43"/>
      <c r="B13" s="203"/>
      <c r="C13" s="203"/>
      <c r="D13" s="42"/>
      <c r="E13" s="204"/>
      <c r="F13" s="205"/>
      <c r="G13" s="125"/>
      <c r="H13" s="125"/>
      <c r="I13" s="125"/>
      <c r="J13" s="125"/>
      <c r="K13" s="126"/>
      <c r="L13" s="126"/>
      <c r="M13" s="126"/>
      <c r="N13" s="126"/>
      <c r="O13" s="126"/>
      <c r="P13" s="126"/>
      <c r="Q13" s="126"/>
      <c r="R13" s="126"/>
    </row>
    <row r="14" spans="1:18" s="3" customFormat="1" ht="21.75">
      <c r="A14" s="43"/>
      <c r="B14" s="203"/>
      <c r="C14" s="203"/>
      <c r="D14" s="42"/>
      <c r="E14" s="204"/>
      <c r="F14" s="205"/>
      <c r="G14" s="125"/>
      <c r="H14" s="125"/>
      <c r="I14" s="125"/>
      <c r="J14" s="125"/>
      <c r="K14" s="126"/>
      <c r="L14" s="126"/>
      <c r="M14" s="126"/>
      <c r="N14" s="126"/>
      <c r="O14" s="126"/>
      <c r="P14" s="126"/>
      <c r="Q14" s="126"/>
      <c r="R14" s="126"/>
    </row>
    <row r="15" spans="1:18" ht="21.75" customHeight="1">
      <c r="A15" s="272">
        <v>11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</row>
  </sheetData>
  <sheetProtection/>
  <mergeCells count="8">
    <mergeCell ref="A15:R15"/>
    <mergeCell ref="G3:I3"/>
    <mergeCell ref="J3:R3"/>
    <mergeCell ref="F3:F4"/>
    <mergeCell ref="A3:A4"/>
    <mergeCell ref="B3:B4"/>
    <mergeCell ref="C3:C4"/>
    <mergeCell ref="E3:E4"/>
  </mergeCells>
  <printOptions horizontalCentered="1"/>
  <pageMargins left="0.2362204724409449" right="0.2362204724409449" top="0.5905511811023623" bottom="0.3937007874015748" header="0.3149606299212598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phoenixcom</cp:lastModifiedBy>
  <cp:lastPrinted>2017-06-28T04:31:38Z</cp:lastPrinted>
  <dcterms:created xsi:type="dcterms:W3CDTF">2006-03-28T04:43:07Z</dcterms:created>
  <dcterms:modified xsi:type="dcterms:W3CDTF">2018-06-21T08:19:10Z</dcterms:modified>
  <cp:category/>
  <cp:version/>
  <cp:contentType/>
  <cp:contentStatus/>
</cp:coreProperties>
</file>